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arquivos.corp.udesc.br\cct\licitacao\Licitação 2024\PE SRP 0987.2024 - Divisórias_SGPE 24137.2024\"/>
    </mc:Choice>
  </mc:AlternateContent>
  <xr:revisionPtr revIDLastSave="0" documentId="13_ncr:1_{1B1F06A5-2E38-40AD-94A5-5C6A567A96E6}" xr6:coauthVersionLast="47" xr6:coauthVersionMax="47" xr10:uidLastSave="{00000000-0000-0000-0000-000000000000}"/>
  <bookViews>
    <workbookView xWindow="-120" yWindow="-120" windowWidth="20730" windowHeight="11040" tabRatio="429" xr2:uid="{00000000-000D-0000-FFFF-FFFF00000000}"/>
  </bookViews>
  <sheets>
    <sheet name="GESTOR" sheetId="90" r:id="rId1"/>
    <sheet name="CCT" sheetId="104" r:id="rId2"/>
    <sheet name="CEPLAN" sheetId="110" r:id="rId3"/>
  </sheets>
  <definedNames>
    <definedName name="_xlnm._FilterDatabase" localSheetId="1" hidden="1">CCT!$A$3:$BD$63</definedName>
    <definedName name="_xlnm._FilterDatabase" localSheetId="2" hidden="1">CEPLAN!$A$3:$BD$63</definedName>
    <definedName name="_xlnm._FilterDatabase" localSheetId="0" hidden="1">GESTOR!#REF!</definedName>
    <definedName name="diasuteis" localSheetId="1">#REF!</definedName>
    <definedName name="diasuteis" localSheetId="2">#REF!</definedName>
    <definedName name="diasuteis" localSheetId="0">#REF!</definedName>
    <definedName name="diasuteis">#REF!</definedName>
    <definedName name="Ferias" localSheetId="1">#REF!</definedName>
    <definedName name="Ferias" localSheetId="2">#REF!</definedName>
    <definedName name="Ferias" localSheetId="0">#REF!</definedName>
    <definedName name="Ferias">#REF!</definedName>
    <definedName name="RD" localSheetId="1">OFFSET(#REF!,(MATCH(SMALL(#REF!,ROW()-10),#REF!,0)-1),0)</definedName>
    <definedName name="RD" localSheetId="2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1" i="90" l="1"/>
  <c r="L60" i="90"/>
  <c r="L59" i="90"/>
  <c r="L58" i="90"/>
  <c r="L57" i="90"/>
  <c r="L56" i="90"/>
  <c r="L55" i="90"/>
  <c r="L54" i="90"/>
  <c r="L53" i="90"/>
  <c r="L52" i="90"/>
  <c r="L51" i="90"/>
  <c r="L50" i="90"/>
  <c r="L49" i="90"/>
  <c r="L48" i="90"/>
  <c r="L47" i="90"/>
  <c r="L46" i="90"/>
  <c r="L45" i="90"/>
  <c r="L44" i="90"/>
  <c r="L43" i="90"/>
  <c r="L42" i="90"/>
  <c r="L41" i="90"/>
  <c r="L40" i="90"/>
  <c r="L38" i="90"/>
  <c r="L37" i="90"/>
  <c r="L36" i="90"/>
  <c r="L35" i="90"/>
  <c r="L34" i="90"/>
  <c r="L33" i="90"/>
  <c r="L32" i="90"/>
  <c r="L31" i="90"/>
  <c r="L30" i="90"/>
  <c r="L29" i="90"/>
  <c r="L28" i="90"/>
  <c r="L27" i="90"/>
  <c r="L26" i="90"/>
  <c r="L25" i="90"/>
  <c r="L24" i="90"/>
  <c r="L23" i="90"/>
  <c r="L22" i="90"/>
  <c r="L21" i="90"/>
  <c r="L20" i="90"/>
  <c r="L19" i="90"/>
  <c r="L18" i="90"/>
  <c r="L17" i="90"/>
  <c r="L16" i="90"/>
  <c r="L15" i="90"/>
  <c r="L14" i="90"/>
  <c r="L13" i="90"/>
  <c r="L12" i="90"/>
  <c r="L11" i="90"/>
  <c r="L10" i="90"/>
  <c r="L9" i="90"/>
  <c r="L8" i="90"/>
  <c r="L7" i="90"/>
  <c r="L6" i="90"/>
  <c r="L5" i="90"/>
  <c r="L4" i="90"/>
  <c r="N28" i="110"/>
  <c r="BD62" i="110" l="1"/>
  <c r="BC62" i="110"/>
  <c r="BB62" i="110"/>
  <c r="BA62" i="110"/>
  <c r="AZ62" i="110"/>
  <c r="AY62" i="110"/>
  <c r="AV62" i="110"/>
  <c r="L39" i="90" s="1"/>
  <c r="AU62" i="110"/>
  <c r="AT62" i="110"/>
  <c r="AS62" i="110"/>
  <c r="AR62" i="110"/>
  <c r="AP62" i="110"/>
  <c r="AO62" i="110"/>
  <c r="AN62" i="110"/>
  <c r="AM62" i="110"/>
  <c r="AL62" i="110"/>
  <c r="AK62" i="110"/>
  <c r="AJ62" i="110"/>
  <c r="AI62" i="110"/>
  <c r="AH62" i="110"/>
  <c r="AG62" i="110"/>
  <c r="AF62" i="110"/>
  <c r="AE62" i="110"/>
  <c r="AD62" i="110"/>
  <c r="AD63" i="110" s="1"/>
  <c r="AC62" i="110"/>
  <c r="AB62" i="110"/>
  <c r="AA62" i="110"/>
  <c r="Z62" i="110"/>
  <c r="Y62" i="110"/>
  <c r="X62" i="110"/>
  <c r="T62" i="110"/>
  <c r="M61" i="110"/>
  <c r="N61" i="110" s="1"/>
  <c r="M60" i="110"/>
  <c r="N60" i="110" s="1"/>
  <c r="M59" i="110"/>
  <c r="N59" i="110" s="1"/>
  <c r="M58" i="110"/>
  <c r="N58" i="110" s="1"/>
  <c r="M57" i="110"/>
  <c r="N57" i="110" s="1"/>
  <c r="M56" i="110"/>
  <c r="N56" i="110" s="1"/>
  <c r="M55" i="110"/>
  <c r="N55" i="110" s="1"/>
  <c r="M54" i="110"/>
  <c r="N54" i="110" s="1"/>
  <c r="M53" i="110"/>
  <c r="N53" i="110" s="1"/>
  <c r="M52" i="110"/>
  <c r="N52" i="110" s="1"/>
  <c r="M51" i="110"/>
  <c r="N51" i="110" s="1"/>
  <c r="M50" i="110"/>
  <c r="N50" i="110" s="1"/>
  <c r="M49" i="110"/>
  <c r="N49" i="110" s="1"/>
  <c r="M48" i="110"/>
  <c r="N48" i="110" s="1"/>
  <c r="N47" i="110"/>
  <c r="M47" i="110"/>
  <c r="M46" i="110"/>
  <c r="N46" i="110" s="1"/>
  <c r="M45" i="110"/>
  <c r="N45" i="110" s="1"/>
  <c r="M44" i="110"/>
  <c r="N44" i="110" s="1"/>
  <c r="M43" i="110"/>
  <c r="N43" i="110" s="1"/>
  <c r="M42" i="110"/>
  <c r="N42" i="110" s="1"/>
  <c r="M41" i="110"/>
  <c r="N41" i="110" s="1"/>
  <c r="M40" i="110"/>
  <c r="N40" i="110" s="1"/>
  <c r="M39" i="110"/>
  <c r="N39" i="110" s="1"/>
  <c r="M38" i="110"/>
  <c r="N38" i="110" s="1"/>
  <c r="M37" i="110"/>
  <c r="N37" i="110" s="1"/>
  <c r="M36" i="110"/>
  <c r="N36" i="110" s="1"/>
  <c r="M35" i="110"/>
  <c r="N35" i="110" s="1"/>
  <c r="M34" i="110"/>
  <c r="N34" i="110" s="1"/>
  <c r="M33" i="110"/>
  <c r="N33" i="110" s="1"/>
  <c r="M32" i="110"/>
  <c r="N32" i="110" s="1"/>
  <c r="M31" i="110"/>
  <c r="N31" i="110" s="1"/>
  <c r="M30" i="110"/>
  <c r="N30" i="110" s="1"/>
  <c r="M29" i="110"/>
  <c r="N29" i="110" s="1"/>
  <c r="M27" i="110"/>
  <c r="N27" i="110" s="1"/>
  <c r="M26" i="110"/>
  <c r="N26" i="110" s="1"/>
  <c r="M25" i="110"/>
  <c r="N25" i="110" s="1"/>
  <c r="M24" i="110"/>
  <c r="N24" i="110" s="1"/>
  <c r="M23" i="110"/>
  <c r="N23" i="110" s="1"/>
  <c r="M22" i="110"/>
  <c r="N22" i="110" s="1"/>
  <c r="M21" i="110"/>
  <c r="N21" i="110" s="1"/>
  <c r="M20" i="110"/>
  <c r="N20" i="110" s="1"/>
  <c r="M19" i="110"/>
  <c r="N19" i="110" s="1"/>
  <c r="M18" i="110"/>
  <c r="N18" i="110" s="1"/>
  <c r="M17" i="110"/>
  <c r="N17" i="110" s="1"/>
  <c r="M16" i="110"/>
  <c r="N16" i="110" s="1"/>
  <c r="M15" i="110"/>
  <c r="N15" i="110" s="1"/>
  <c r="M14" i="110"/>
  <c r="N14" i="110" s="1"/>
  <c r="M13" i="110"/>
  <c r="N13" i="110" s="1"/>
  <c r="M12" i="110"/>
  <c r="N12" i="110" s="1"/>
  <c r="M11" i="110"/>
  <c r="N11" i="110" s="1"/>
  <c r="M10" i="110"/>
  <c r="N10" i="110" s="1"/>
  <c r="M9" i="110"/>
  <c r="N9" i="110" s="1"/>
  <c r="M8" i="110"/>
  <c r="N8" i="110" s="1"/>
  <c r="M7" i="110"/>
  <c r="N7" i="110" s="1"/>
  <c r="M6" i="110"/>
  <c r="N6" i="110" s="1"/>
  <c r="M5" i="110"/>
  <c r="N5" i="110" s="1"/>
  <c r="M4" i="110"/>
  <c r="N4" i="110" s="1"/>
  <c r="BD62" i="104" l="1"/>
  <c r="M6" i="104"/>
  <c r="M7" i="104"/>
  <c r="M8" i="104"/>
  <c r="M9" i="104"/>
  <c r="M10" i="104"/>
  <c r="M11" i="104"/>
  <c r="M12" i="104"/>
  <c r="M13" i="104"/>
  <c r="M14" i="104"/>
  <c r="M15" i="104"/>
  <c r="M16" i="104"/>
  <c r="M17" i="104"/>
  <c r="M18" i="104"/>
  <c r="M19" i="104"/>
  <c r="M20" i="104"/>
  <c r="M21" i="104"/>
  <c r="M22" i="104"/>
  <c r="M23" i="104"/>
  <c r="M24" i="104"/>
  <c r="M25" i="104"/>
  <c r="M26" i="104"/>
  <c r="M27" i="104"/>
  <c r="M28" i="104"/>
  <c r="M29" i="104"/>
  <c r="M30" i="104"/>
  <c r="M31" i="104"/>
  <c r="M32" i="104"/>
  <c r="M33" i="104"/>
  <c r="M34" i="104"/>
  <c r="M35" i="104"/>
  <c r="M36" i="104"/>
  <c r="M37" i="104"/>
  <c r="M38" i="104"/>
  <c r="M39" i="104"/>
  <c r="M40" i="104"/>
  <c r="M41" i="104"/>
  <c r="M42" i="104"/>
  <c r="M43" i="104"/>
  <c r="M44" i="104"/>
  <c r="M45" i="104"/>
  <c r="M46" i="104"/>
  <c r="M47" i="104"/>
  <c r="M48" i="104"/>
  <c r="M49" i="104"/>
  <c r="M50" i="104"/>
  <c r="M51" i="104"/>
  <c r="M52" i="104"/>
  <c r="M53" i="104"/>
  <c r="M54" i="104"/>
  <c r="M55" i="104"/>
  <c r="M56" i="104"/>
  <c r="M57" i="104"/>
  <c r="M58" i="104"/>
  <c r="M59" i="104"/>
  <c r="M60" i="104"/>
  <c r="M61" i="104"/>
  <c r="M5" i="104"/>
  <c r="M4" i="104"/>
  <c r="BC62" i="104"/>
  <c r="BB62" i="104"/>
  <c r="BA62" i="104" l="1"/>
  <c r="AZ62" i="104"/>
  <c r="AY62" i="104"/>
  <c r="AO62" i="104"/>
  <c r="AP62" i="104"/>
  <c r="AR62" i="104"/>
  <c r="AS62" i="104"/>
  <c r="AT62" i="104"/>
  <c r="AU62" i="104"/>
  <c r="AV62" i="104"/>
  <c r="AN62" i="104"/>
  <c r="AM62" i="104"/>
  <c r="AL62" i="104"/>
  <c r="AK62" i="104"/>
  <c r="AJ62" i="104"/>
  <c r="AI62" i="104"/>
  <c r="AH62" i="104"/>
  <c r="AG62" i="104"/>
  <c r="AF62" i="104"/>
  <c r="AE62" i="104"/>
  <c r="AD62" i="104" l="1"/>
  <c r="AD63" i="104" s="1"/>
  <c r="AC62" i="104"/>
  <c r="AB62" i="104" l="1"/>
  <c r="AA62" i="104"/>
  <c r="Z62" i="104"/>
  <c r="Y62" i="104"/>
  <c r="X62" i="104"/>
  <c r="T62" i="104"/>
  <c r="N11" i="90"/>
  <c r="N10" i="90"/>
  <c r="N51" i="90" l="1"/>
  <c r="N52" i="90"/>
  <c r="N53" i="90"/>
  <c r="N54" i="90"/>
  <c r="N55" i="90"/>
  <c r="N56" i="90"/>
  <c r="N57" i="90"/>
  <c r="N58" i="90"/>
  <c r="N59" i="90"/>
  <c r="N60" i="90"/>
  <c r="O51" i="90"/>
  <c r="M52" i="90"/>
  <c r="O53" i="90"/>
  <c r="O54" i="90"/>
  <c r="M55" i="90"/>
  <c r="M56" i="90"/>
  <c r="O57" i="90"/>
  <c r="M58" i="90"/>
  <c r="O59" i="90"/>
  <c r="O60" i="90"/>
  <c r="N43" i="90"/>
  <c r="N44" i="90"/>
  <c r="N45" i="90"/>
  <c r="N46" i="90"/>
  <c r="N47" i="90"/>
  <c r="N48" i="90"/>
  <c r="N49" i="90"/>
  <c r="N50" i="90"/>
  <c r="O43" i="90"/>
  <c r="O44" i="90"/>
  <c r="M45" i="90"/>
  <c r="O46" i="90"/>
  <c r="O47" i="90"/>
  <c r="M48" i="90"/>
  <c r="O49" i="90"/>
  <c r="O50" i="90"/>
  <c r="N34" i="90"/>
  <c r="N35" i="90"/>
  <c r="N36" i="90"/>
  <c r="N37" i="90"/>
  <c r="N38" i="90"/>
  <c r="N39" i="90"/>
  <c r="N40" i="90"/>
  <c r="N41" i="90"/>
  <c r="N42" i="90"/>
  <c r="O34" i="90"/>
  <c r="O35" i="90"/>
  <c r="O36" i="90"/>
  <c r="O37" i="90"/>
  <c r="M38" i="90"/>
  <c r="O39" i="90"/>
  <c r="O40" i="90"/>
  <c r="O41" i="90"/>
  <c r="O42" i="90"/>
  <c r="N19" i="90"/>
  <c r="N20" i="90"/>
  <c r="N21" i="90"/>
  <c r="N22" i="90"/>
  <c r="N23" i="90"/>
  <c r="N24" i="90"/>
  <c r="N25" i="90"/>
  <c r="N26" i="90"/>
  <c r="N27" i="90"/>
  <c r="N29" i="90"/>
  <c r="N30" i="90"/>
  <c r="N31" i="90"/>
  <c r="N32" i="90"/>
  <c r="N33" i="90"/>
  <c r="O19" i="90"/>
  <c r="O20" i="90"/>
  <c r="O21" i="90"/>
  <c r="M22" i="90"/>
  <c r="M23" i="90"/>
  <c r="O24" i="90"/>
  <c r="O25" i="90"/>
  <c r="O26" i="90"/>
  <c r="O27" i="90"/>
  <c r="O29" i="90"/>
  <c r="O30" i="90"/>
  <c r="O31" i="90"/>
  <c r="O32" i="90"/>
  <c r="O33" i="90"/>
  <c r="N61" i="104"/>
  <c r="N60" i="104"/>
  <c r="N59" i="104"/>
  <c r="N58" i="104"/>
  <c r="N57" i="104"/>
  <c r="N53" i="104"/>
  <c r="N54" i="104"/>
  <c r="N55" i="104"/>
  <c r="N56" i="104"/>
  <c r="N50" i="104"/>
  <c r="N51" i="104"/>
  <c r="N52" i="104"/>
  <c r="N49" i="104"/>
  <c r="N47" i="104"/>
  <c r="N48" i="104"/>
  <c r="N40" i="104"/>
  <c r="N41" i="104"/>
  <c r="N42" i="104"/>
  <c r="N43" i="104"/>
  <c r="N44" i="104"/>
  <c r="N45" i="104"/>
  <c r="N46" i="104"/>
  <c r="N37" i="104"/>
  <c r="N38" i="104"/>
  <c r="N39" i="104"/>
  <c r="N35" i="104"/>
  <c r="N36" i="104"/>
  <c r="N32" i="104"/>
  <c r="N33" i="104"/>
  <c r="N34" i="104"/>
  <c r="N26" i="104"/>
  <c r="N27" i="104"/>
  <c r="N28" i="104"/>
  <c r="N29" i="104"/>
  <c r="N30" i="104"/>
  <c r="N31" i="104"/>
  <c r="N25" i="104"/>
  <c r="N5" i="104"/>
  <c r="N6" i="104"/>
  <c r="N7" i="104"/>
  <c r="N8" i="104"/>
  <c r="N9" i="104"/>
  <c r="N10" i="104"/>
  <c r="N11" i="104"/>
  <c r="N12" i="104"/>
  <c r="M57" i="90" l="1"/>
  <c r="O58" i="90"/>
  <c r="O22" i="90"/>
  <c r="M53" i="90"/>
  <c r="M50" i="90"/>
  <c r="O52" i="90"/>
  <c r="M60" i="90"/>
  <c r="M59" i="90"/>
  <c r="O23" i="90"/>
  <c r="M37" i="90"/>
  <c r="M51" i="90"/>
  <c r="M29" i="90"/>
  <c r="M24" i="90"/>
  <c r="O38" i="90"/>
  <c r="M46" i="90"/>
  <c r="M54" i="90"/>
  <c r="M30" i="90"/>
  <c r="M47" i="90"/>
  <c r="M44" i="90"/>
  <c r="O48" i="90"/>
  <c r="M33" i="90"/>
  <c r="M27" i="90"/>
  <c r="M21" i="90"/>
  <c r="M42" i="90"/>
  <c r="M36" i="90"/>
  <c r="M49" i="90"/>
  <c r="M43" i="90"/>
  <c r="M32" i="90"/>
  <c r="M26" i="90"/>
  <c r="M20" i="90"/>
  <c r="M41" i="90"/>
  <c r="M35" i="90"/>
  <c r="O56" i="90"/>
  <c r="M31" i="90"/>
  <c r="M25" i="90"/>
  <c r="M19" i="90"/>
  <c r="M40" i="90"/>
  <c r="M34" i="90"/>
  <c r="O45" i="90"/>
  <c r="O55" i="90"/>
  <c r="M39" i="90"/>
  <c r="N4" i="104" l="1"/>
  <c r="N8" i="90" l="1"/>
  <c r="N17" i="90"/>
  <c r="N13" i="90"/>
  <c r="N7" i="90"/>
  <c r="N14" i="90"/>
  <c r="N16" i="90"/>
  <c r="N12" i="90"/>
  <c r="N6" i="90"/>
  <c r="N18" i="90"/>
  <c r="N15" i="90"/>
  <c r="N9" i="90"/>
  <c r="N5" i="90"/>
  <c r="M16" i="90" l="1"/>
  <c r="O16" i="90"/>
  <c r="N21" i="104"/>
  <c r="N24" i="104"/>
  <c r="N19" i="104"/>
  <c r="N18" i="104"/>
  <c r="N14" i="104"/>
  <c r="N22" i="104"/>
  <c r="N17" i="104"/>
  <c r="N13" i="104"/>
  <c r="N16" i="104"/>
  <c r="N23" i="104"/>
  <c r="N20" i="104"/>
  <c r="N15" i="104"/>
  <c r="M15" i="90" l="1"/>
  <c r="O15" i="90"/>
  <c r="M6" i="90"/>
  <c r="O6" i="90"/>
  <c r="M13" i="90"/>
  <c r="O13" i="90"/>
  <c r="M14" i="90"/>
  <c r="O14" i="90"/>
  <c r="M5" i="90"/>
  <c r="O5" i="90"/>
  <c r="M8" i="90"/>
  <c r="O8" i="90"/>
  <c r="M18" i="90"/>
  <c r="O18" i="90"/>
  <c r="M9" i="90"/>
  <c r="O9" i="90"/>
  <c r="M12" i="90"/>
  <c r="O12" i="90"/>
  <c r="M7" i="90"/>
  <c r="O7" i="90"/>
  <c r="M17" i="90"/>
  <c r="O17" i="90"/>
  <c r="O4" i="90"/>
  <c r="N4" i="90" l="1"/>
  <c r="M4" i="90"/>
</calcChain>
</file>

<file path=xl/sharedStrings.xml><?xml version="1.0" encoding="utf-8"?>
<sst xmlns="http://schemas.openxmlformats.org/spreadsheetml/2006/main" count="779" uniqueCount="125">
  <si>
    <t>Saldo / Automático</t>
  </si>
  <si>
    <t>LOTE</t>
  </si>
  <si>
    <t>FORNECEDOR</t>
  </si>
  <si>
    <t>Entrega 
(Dias)</t>
  </si>
  <si>
    <t>ITEM</t>
  </si>
  <si>
    <t>Preço UNITÁRIO (R$)</t>
  </si>
  <si>
    <t>PRODUTO - CARACTERÍSTICAS MÍNIMAS</t>
  </si>
  <si>
    <t>UNIDADE</t>
  </si>
  <si>
    <t>ALERTA</t>
  </si>
  <si>
    <t>Pagto. (Dias)</t>
  </si>
  <si>
    <t>Qtde LICITADA</t>
  </si>
  <si>
    <t>ELEMENTO</t>
  </si>
  <si>
    <t>CENTRO GESTOR: CCT</t>
  </si>
  <si>
    <t xml:space="preserve">MARCA </t>
  </si>
  <si>
    <t>MODELO</t>
  </si>
  <si>
    <t>CENTRO PARTICIPANTE: CCT</t>
  </si>
  <si>
    <t>Assentamento de divisórias</t>
  </si>
  <si>
    <t>Retirada de divisória tipo naval</t>
  </si>
  <si>
    <t>Demolição de forros</t>
  </si>
  <si>
    <t>339030.24</t>
  </si>
  <si>
    <t>339039.16</t>
  </si>
  <si>
    <t>Contratação   de   empresas   para   execução   de   serviços   de divisórias, forros, janelas, vidros, pinturas, portas, mantas, bocas de lobo, tampas de concreto, postes metálicos, revestimentos de borracha, portas e  abas  fixas  de  vidro,  calhas,  grades  em  geral,  defensas,  sinalizações, portões,    revestimentos    cerâmicos,    bicicletários,    cortinas,    espumas acústicas,   persianas   e   películas   para   os   Centros   de   Ensino   CCT (Joinville)  e  CEPLAN  (São  Bento  do  Sul)  da  Universidade  do  Estado  de Santa Catarina – Udesc</t>
  </si>
  <si>
    <t>Impermeabilização c/ manta asfáltica aluminizada 3mm, estruturada com não-tecido de poliéster, inclusive aplicação de 1 demão de primer</t>
  </si>
  <si>
    <t>Calha em chapa de aluminio, desenvolvimento 80 cm</t>
  </si>
  <si>
    <t>Retirada de calha</t>
  </si>
  <si>
    <t>Reinstalação de calha metálica em telhado com madeiramento e telha cerâmica</t>
  </si>
  <si>
    <t>339030.44</t>
  </si>
  <si>
    <t>Placa de sinalização, dim.: 60 x 80 cm, - "Estacionamento Reservado - Deficiente/Idosos", incluso barrote para fixação - fornecimento e instalação</t>
  </si>
  <si>
    <t>Demolição de piso cerâmico ou ladrilho</t>
  </si>
  <si>
    <t>Demolição de revestimento cerâmico ou azulejo</t>
  </si>
  <si>
    <t>Aquisição de película azul espelhada incluindo sua colocação (sem retirada de película danificada)</t>
  </si>
  <si>
    <t>Aquisição de película prata espelhada incluindo sua colocação (sem retirada de película danificada)</t>
  </si>
  <si>
    <t>Aquisição de película fumê incluindo sua colocação (sem retirada de película danificada)</t>
  </si>
  <si>
    <t>Aquisição de película incolor incluindo sua colocação (sem retirada de película danificada)</t>
  </si>
  <si>
    <t>Remoção de películas danificadas</t>
  </si>
  <si>
    <t>QUEVEDO</t>
  </si>
  <si>
    <t>PREGÃO: 0987/2024
PROCESSO Nº: 24137/2024</t>
  </si>
  <si>
    <t>Espelho de cristal 4mm com moldura de alumínio. Instalado.</t>
  </si>
  <si>
    <t>Divisoria Naval (painel cego), e=40mm, com perfis em aço - fornecimento e aplicação</t>
  </si>
  <si>
    <t>Divisoria Naval (painel com vidro), e=40mm, com perfis em aço - fornecimento e aplicação - Rev 02</t>
  </si>
  <si>
    <t>Porta para divisória, dim. 820 x 2110 x 35mm, Naval ou similar - Rev. 01</t>
  </si>
  <si>
    <t>Assentamento de porta para divisória</t>
  </si>
  <si>
    <t>Divisória acústica (painel cego). Instalada.</t>
  </si>
  <si>
    <t>Porta acústica para divisória. Instalada.</t>
  </si>
  <si>
    <t>Forro acústico em placas de fibra mineral 1250x625x15mm, absorção sonora NRC = 0,55, reflexão luz = 0,86, marca Armstrong, ref. Georgian, ou similar, resist. fogo: classe A. Inclusive perfís metálicos. Instalado.</t>
  </si>
  <si>
    <t>Forro de pvc, em réguas de 10 ou 20 cm, aplicado, inclusive estrutura para fixação (perfis em PVC) marca Araforros ou similar, instalado - Rev 06_10/2021</t>
  </si>
  <si>
    <t>Aquisição e instalação de persianas novas, tipo verticais, em tecido poliéster, linha contraste, cor a definir e lâminas de 90mm de largura. A fixação deverá ser realizada por meio de suportes de aço galvanizado em "L", com trilhos confeccionados em alumínio com pintura epóxi. O mecanismo para girar é composto de pinças e carrinhos poliacetal. Para a movimentação deverá ser utilizado cordão com bolinhas de plástico e fio em poliéster com pêndulo em plástico.</t>
  </si>
  <si>
    <t>Persiana, material alumínio, tipo horizontal, tamanho 25 mm, aplicação ambiente profissional.</t>
  </si>
  <si>
    <t>Piso podotátil de alerta ou direcional, de borracha, assentado sobre argamassa. af_05/2020</t>
  </si>
  <si>
    <t>Instalação de placa orientativa sobre exercícios, 2,00m x 1,00m, em tubo de aço carbono - para academia ao ar livre / academia da terceira idade - ati, instalado sobre piso de concreto existente. af_10/2021</t>
  </si>
  <si>
    <t>Divisória fixa em vidro temperado 10 mm, sem abertura. af_01/2021_ps. Instalada</t>
  </si>
  <si>
    <t>Porta de abrir com mola hidráulica, em vidro temperado, 90x210 cm, espessura 10 mm, inclusive acessórios. af_01/2021</t>
  </si>
  <si>
    <t>Tampa de concreto armado, dimensões: 0,70x0,70mx0,05m</t>
  </si>
  <si>
    <t>Mapa tátil em acrílico medindo 70 x 50cm (baseado 08804/ORSE)</t>
  </si>
  <si>
    <t>Divisória de vidro incolor temperado 10mm, estrutura em tubo de alumínio 50mmx30mm e perfis de alumínio 15mmx25mm cor preta, com acessórios. Instalada.</t>
  </si>
  <si>
    <t>Porta de vidro incolor temperado 10mm tipo de giro, com fechadura e puxador tipo H tubular 300mm entre furos. Ferragens e acessórios na cor preta. Instalada.</t>
  </si>
  <si>
    <t>Kit de porta de madeira para pintura, semi-oca (leve ou média), padrão popular, 90x210cm, espessura de 3,5cm, itens inclusos: dobradiças, montagem e instalação do batente, fechadura com execução do furo - fornecimento e instalação. af_12/2019</t>
  </si>
  <si>
    <t>Remoção de portas, de forma manual, sem reaproveitamento. af_09/2023</t>
  </si>
  <si>
    <t>Pintura tinta de acabamento (pigmentada) esmalte sintético fosco em madeira, 3 demãos. af_01/2021 (para portas de madeira)</t>
  </si>
  <si>
    <t>Portão em chapa de ferro n.º 18(1,25mm), de correr, quadro em tubo de ferro galvanizado/inter horizontal de 2", inclusive trancas/ferrolho - Rev 01</t>
  </si>
  <si>
    <t>Gradil em ferro fixado em vãos de janelas, formado por barras chatas de 25x4,8 mm. af_04/2019</t>
  </si>
  <si>
    <t>Grelha em barras de ferro de 1/2", cruzadas, espaçamento 5cm. Instalada.</t>
  </si>
  <si>
    <t>Porta em alumínio de abrir tipo veneziana com guarnição, fixação com parafusos - fornecimento e instalação. af_12/2019</t>
  </si>
  <si>
    <t>Janela em alumínio, cor N/P/B, tipo moldura-vidro, de correr, exclusive vidro</t>
  </si>
  <si>
    <t>Janela em alumínio, cor N/P/B, tipo moldura-vidro, max-ar, exclusive vidro</t>
  </si>
  <si>
    <t>Remoção de janelas, de forma manual, sem reaproveitamento. af_09/2023</t>
  </si>
  <si>
    <t>Instalação de vidro liso incolor, e = 4 mm, em esquadria de alumínio ou pvc, fixado com baguete. af_01/2021_ps</t>
  </si>
  <si>
    <t>Demolição de alvenaria de bloco furado, de forma manual, sem reaproveitamento. af_09/2023</t>
  </si>
  <si>
    <t>Emboço ou massa única em argamassa traço 1:2:8, preparo manual, aplicada manualmente em panos de fachada com presença de vãos, espessura maior ou igual a 50 mm. af_06/2014</t>
  </si>
  <si>
    <t>Telhamento com telha em aço galvalume, simples, ondulada, não pintada, OND17 - 0,50mm, Kingspan- Isoeste ou similar</t>
  </si>
  <si>
    <t>Remoção de telhas de fibrocimento metálica e cerâmica, de forma manual, sem reaproveitamento. af_09/2023</t>
  </si>
  <si>
    <t>Guarda-corpo de aço galvanizado de 1,10m de altura, montantes tubulares de 1.1/2 espaçados de 1,20m, travessa superior de 2 , gradil formado por barras chatas em ferro de 32x4,8mm, fixado com chumbador mecânico. af_04/2019_ps</t>
  </si>
  <si>
    <t>Pintura para interiores, sobre paredes, com lixamento, aplicação de 01 demão de líquido selador acrílico, 02 demãos de massa acrílica e 02 demãos de tinta acrílica convencional - Rev 01</t>
  </si>
  <si>
    <t>Piso de borracha esportivo, espessura 15mm, assentado com argamassa. af_09/2020</t>
  </si>
  <si>
    <t>Contrapiso em argamassa pronta, preparo manual, aplicado em áreas molhadas sobre laje, aderido, acabamento não reforçado, espessura 3cm. af_07/2021</t>
  </si>
  <si>
    <t>Revestimento cerâmico para piso com placas tipo esmaltada extra de dimensões 45x45 cm aplicada em ambientes de área entre 5 m2 e 10 m2. af_02/2023_pe. Instalado</t>
  </si>
  <si>
    <t>Revestimento cerâmico para paredes internas com placas tipo esmaltada extra de dimensões 33x45 cm aplicadas a meia altura das paredes. af_02/2023_pe. Instalado</t>
  </si>
  <si>
    <t>Parede com sistema em chapas de gesso para drywall, uso interno, com duas faces duplas e estrutura metálica com guias duplas para paredes com área líquida maior ou igual a 6 m2, com vãos. af_07/2023_ps. Instalada</t>
  </si>
  <si>
    <t>Porta acústica em madeira 0,90 x 2,10, espessura 80mm com visor de 25 x25 cm. Instalada (para parede drywall)</t>
  </si>
  <si>
    <t>DESERTO</t>
  </si>
  <si>
    <t>Fornecimento e instalação de grama sintética 42mm, alta durabilidade, cor verde, proteção raios UV e luz solar, incluso cola, type, areia tratada, borracha e mão de obra especializada</t>
  </si>
  <si>
    <t>m²</t>
  </si>
  <si>
    <t>und.</t>
  </si>
  <si>
    <t>m</t>
  </si>
  <si>
    <t>m³</t>
  </si>
  <si>
    <t>MARCA/MODELO</t>
  </si>
  <si>
    <t>ENTREGA (DIAS)</t>
  </si>
  <si>
    <t>PAGTO. (DIAS)</t>
  </si>
  <si>
    <t>PREÇO UNITÁRIO (R$)</t>
  </si>
  <si>
    <t>QTDADE REGISTRADA</t>
  </si>
  <si>
    <t>QTDADE UTILIZADA</t>
  </si>
  <si>
    <t>SALDO</t>
  </si>
  <si>
    <t>VALOR REGISTRADO</t>
  </si>
  <si>
    <t>VALOR UTILIZADO</t>
  </si>
  <si>
    <t>AGC</t>
  </si>
  <si>
    <t>Eucatex</t>
  </si>
  <si>
    <t>Própria</t>
  </si>
  <si>
    <t>Real PVC</t>
  </si>
  <si>
    <t>Sun Protect</t>
  </si>
  <si>
    <t>Direcional/alerta</t>
  </si>
  <si>
    <t>Zeus do Brasil</t>
  </si>
  <si>
    <t>CEBRACE/UBVA</t>
  </si>
  <si>
    <t>RDF Plast</t>
  </si>
  <si>
    <t>M. Godofredo</t>
  </si>
  <si>
    <t>Ib</t>
  </si>
  <si>
    <t>Serviço</t>
  </si>
  <si>
    <t>Isaac</t>
  </si>
  <si>
    <t>Cebrace</t>
  </si>
  <si>
    <t>Fabricação própria</t>
  </si>
  <si>
    <t>Mão de obra própria</t>
  </si>
  <si>
    <t>Rigs e Cks</t>
  </si>
  <si>
    <t>Angel Gress</t>
  </si>
  <si>
    <t>Knauf</t>
  </si>
  <si>
    <t>OBJETO: Contratação de empresas para execução de serviços de divisórias, forros, janelas, vidros, pinturas, portas, mantas, bocas de lobo, tampas de concreto, postes metálicos, revestimentos de borracha, portas e abas fixas de vidro, calhas, grades em geral, defensas, sinalizações, portões, revestimentos cerâmicos, bicicletários, cortinas, espumas acústicas, persianas e películas para os Centros de Ensino CCT (Joinville) e CEPLAN (São Bento do Sul) da Universidade do Estado de Santa Catarina – Udesc</t>
  </si>
  <si>
    <t>ESQUADRIAS TEMPERDEX LTDA
31.999.144/0001-27</t>
  </si>
  <si>
    <t>AMS COMERCIO E SERVIÇOS LTDA
48.764.246/0001-66</t>
  </si>
  <si>
    <t>POPCOM UTILIDADES LTDA
50.388.770.0001/21</t>
  </si>
  <si>
    <t>PERSIANAS SANTA CATARINA LTDA
00.991.023/0001-05</t>
  </si>
  <si>
    <t>J.A. CONSTRUTORA E ADMINISTRADORA DE OBRAS LTDA
50.325.391/0001-92</t>
  </si>
  <si>
    <t>IDEIA BRASIL COMÉRCIO E SERVIÇOS EIRELI LTDA ME
15.343.579/0001-62</t>
  </si>
  <si>
    <t>ECOSAN SERVIÇOS LTDA
25.229.768/0001-62</t>
  </si>
  <si>
    <t>N.D.C. CONSTRUÇÕES LTDA
50.325.391/0001-92</t>
  </si>
  <si>
    <t>VIGÊNCIA DA ATA: 31/10/2024 a 31/10/2025</t>
  </si>
  <si>
    <t xml:space="preserve"> AF/OS nº  xxxx/2024 Qtde. DT</t>
  </si>
  <si>
    <t>339039.24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</si>
</sst>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#,##0.0"/>
    <numFmt numFmtId="169" formatCode="00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9">
    <xf numFmtId="0" fontId="0" fillId="0" borderId="0"/>
    <xf numFmtId="0" fontId="6" fillId="0" borderId="0"/>
    <xf numFmtId="164" fontId="6" fillId="0" borderId="0" applyFill="0" applyBorder="0" applyAlignment="0" applyProtection="0"/>
    <xf numFmtId="165" fontId="6" fillId="0" borderId="0" applyFill="0" applyBorder="0" applyAlignment="0" applyProtection="0"/>
    <xf numFmtId="0" fontId="7" fillId="0" borderId="0" applyNumberFormat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10" fillId="0" borderId="0"/>
    <xf numFmtId="0" fontId="6" fillId="0" borderId="0"/>
    <xf numFmtId="44" fontId="11" fillId="0" borderId="0" applyFont="0" applyFill="0" applyBorder="0" applyAlignment="0" applyProtection="0"/>
    <xf numFmtId="0" fontId="4" fillId="0" borderId="0"/>
    <xf numFmtId="9" fontId="6" fillId="0" borderId="0" applyFont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78">
    <xf numFmtId="0" fontId="0" fillId="0" borderId="0" xfId="0"/>
    <xf numFmtId="0" fontId="8" fillId="0" borderId="0" xfId="1" applyFont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4" fontId="9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166" fontId="9" fillId="0" borderId="0" xfId="0" applyNumberFormat="1" applyFont="1" applyAlignment="1">
      <alignment horizontal="center" vertical="center" wrapText="1"/>
    </xf>
    <xf numFmtId="3" fontId="8" fillId="0" borderId="0" xfId="1" applyNumberFormat="1" applyFont="1" applyProtection="1">
      <protection locked="0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>
      <alignment horizontal="center" vertical="center" wrapText="1"/>
    </xf>
    <xf numFmtId="3" fontId="9" fillId="9" borderId="1" xfId="1" applyNumberFormat="1" applyFont="1" applyFill="1" applyBorder="1" applyAlignment="1" applyProtection="1">
      <alignment horizontal="center" vertical="center"/>
      <protection locked="0"/>
    </xf>
    <xf numFmtId="3" fontId="9" fillId="3" borderId="1" xfId="1" applyNumberFormat="1" applyFont="1" applyFill="1" applyBorder="1" applyAlignment="1" applyProtection="1">
      <alignment horizontal="center" vertical="center"/>
      <protection locked="0"/>
    </xf>
    <xf numFmtId="44" fontId="8" fillId="8" borderId="1" xfId="1" applyNumberFormat="1" applyFont="1" applyFill="1" applyBorder="1" applyAlignment="1">
      <alignment vertical="center"/>
    </xf>
    <xf numFmtId="0" fontId="8" fillId="0" borderId="0" xfId="1" applyFont="1" applyAlignment="1" applyProtection="1">
      <alignment vertical="center"/>
      <protection locked="0"/>
    </xf>
    <xf numFmtId="3" fontId="8" fillId="0" borderId="0" xfId="1" applyNumberFormat="1" applyFont="1" applyAlignment="1" applyProtection="1">
      <alignment vertical="center"/>
      <protection locked="0"/>
    </xf>
    <xf numFmtId="44" fontId="9" fillId="2" borderId="1" xfId="12" applyFont="1" applyFill="1" applyBorder="1" applyAlignment="1" applyProtection="1">
      <alignment horizontal="center" vertical="center" wrapText="1"/>
    </xf>
    <xf numFmtId="44" fontId="8" fillId="0" borderId="0" xfId="12" applyFont="1" applyFill="1" applyAlignment="1">
      <alignment vertical="center"/>
    </xf>
    <xf numFmtId="14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/>
    </xf>
    <xf numFmtId="3" fontId="9" fillId="0" borderId="0" xfId="1" applyNumberFormat="1" applyFont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44" fontId="8" fillId="0" borderId="5" xfId="12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44" fontId="8" fillId="0" borderId="1" xfId="12" applyFont="1" applyFill="1" applyBorder="1" applyAlignment="1">
      <alignment vertical="center"/>
    </xf>
    <xf numFmtId="0" fontId="8" fillId="11" borderId="1" xfId="1" applyFont="1" applyFill="1" applyBorder="1" applyAlignment="1" applyProtection="1">
      <alignment horizontal="center" vertical="center"/>
      <protection locked="0"/>
    </xf>
    <xf numFmtId="0" fontId="8" fillId="0" borderId="1" xfId="1" applyFont="1" applyBorder="1" applyAlignment="1">
      <alignment horizontal="center" vertical="center" wrapText="1"/>
    </xf>
    <xf numFmtId="3" fontId="9" fillId="9" borderId="5" xfId="1" applyNumberFormat="1" applyFont="1" applyFill="1" applyBorder="1" applyAlignment="1" applyProtection="1">
      <alignment horizontal="center" vertical="center"/>
      <protection locked="0"/>
    </xf>
    <xf numFmtId="44" fontId="8" fillId="8" borderId="5" xfId="1" applyNumberFormat="1" applyFont="1" applyFill="1" applyBorder="1" applyAlignment="1">
      <alignment vertical="center"/>
    </xf>
    <xf numFmtId="0" fontId="8" fillId="11" borderId="4" xfId="1" applyFont="1" applyFill="1" applyBorder="1" applyAlignment="1" applyProtection="1">
      <alignment horizontal="center" vertical="center"/>
      <protection locked="0"/>
    </xf>
    <xf numFmtId="49" fontId="8" fillId="0" borderId="2" xfId="0" applyNumberFormat="1" applyFont="1" applyBorder="1" applyAlignment="1">
      <alignment horizontal="center" vertical="center" wrapText="1"/>
    </xf>
    <xf numFmtId="44" fontId="8" fillId="0" borderId="7" xfId="12" applyFont="1" applyFill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 wrapText="1"/>
    </xf>
    <xf numFmtId="2" fontId="8" fillId="0" borderId="0" xfId="1" applyNumberFormat="1" applyFont="1"/>
    <xf numFmtId="43" fontId="8" fillId="0" borderId="0" xfId="58" applyFont="1"/>
    <xf numFmtId="43" fontId="8" fillId="0" borderId="0" xfId="1" applyNumberFormat="1" applyFont="1"/>
    <xf numFmtId="4" fontId="8" fillId="0" borderId="0" xfId="1" applyNumberFormat="1" applyFont="1"/>
    <xf numFmtId="4" fontId="9" fillId="0" borderId="1" xfId="1" applyNumberFormat="1" applyFont="1" applyBorder="1" applyAlignment="1" applyProtection="1">
      <alignment horizontal="center" vertical="center"/>
      <protection locked="0"/>
    </xf>
    <xf numFmtId="44" fontId="8" fillId="0" borderId="0" xfId="1" applyNumberFormat="1" applyFont="1"/>
    <xf numFmtId="0" fontId="9" fillId="0" borderId="1" xfId="1" applyFont="1" applyBorder="1" applyAlignment="1">
      <alignment horizontal="center" vertical="center" wrapText="1"/>
    </xf>
    <xf numFmtId="3" fontId="9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0" borderId="1" xfId="12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4" fontId="8" fillId="0" borderId="5" xfId="12" applyFont="1" applyFill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49" fontId="8" fillId="14" borderId="1" xfId="0" applyNumberFormat="1" applyFont="1" applyFill="1" applyBorder="1" applyAlignment="1">
      <alignment horizontal="center" vertical="center" wrapText="1"/>
    </xf>
    <xf numFmtId="0" fontId="8" fillId="14" borderId="1" xfId="10" applyFont="1" applyFill="1" applyBorder="1" applyAlignment="1">
      <alignment horizontal="center" vertical="center" wrapText="1"/>
    </xf>
    <xf numFmtId="0" fontId="8" fillId="14" borderId="1" xfId="0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center" vertical="center" wrapText="1"/>
    </xf>
    <xf numFmtId="44" fontId="8" fillId="14" borderId="1" xfId="12" applyFont="1" applyFill="1" applyBorder="1" applyAlignment="1">
      <alignment horizontal="center" vertical="center"/>
    </xf>
    <xf numFmtId="0" fontId="8" fillId="0" borderId="7" xfId="0" applyFont="1" applyBorder="1" applyAlignment="1">
      <alignment horizontal="justify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44" fontId="8" fillId="0" borderId="7" xfId="12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justify" vertical="center" wrapText="1"/>
    </xf>
    <xf numFmtId="44" fontId="8" fillId="14" borderId="1" xfId="12" applyFont="1" applyFill="1" applyBorder="1" applyAlignment="1">
      <alignment vertical="center"/>
    </xf>
    <xf numFmtId="0" fontId="8" fillId="14" borderId="1" xfId="1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14" borderId="1" xfId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44" fontId="15" fillId="0" borderId="7" xfId="12" applyFont="1" applyFill="1" applyBorder="1" applyAlignment="1">
      <alignment vertical="center"/>
    </xf>
    <xf numFmtId="0" fontId="15" fillId="11" borderId="1" xfId="1" applyFont="1" applyFill="1" applyBorder="1" applyAlignment="1" applyProtection="1">
      <alignment horizontal="center" vertical="center"/>
      <protection locked="0"/>
    </xf>
    <xf numFmtId="3" fontId="15" fillId="10" borderId="5" xfId="0" applyNumberFormat="1" applyFont="1" applyFill="1" applyBorder="1" applyAlignment="1">
      <alignment horizontal="center" vertical="center" wrapText="1"/>
    </xf>
    <xf numFmtId="3" fontId="14" fillId="9" borderId="5" xfId="1" applyNumberFormat="1" applyFont="1" applyFill="1" applyBorder="1" applyAlignment="1" applyProtection="1">
      <alignment horizontal="center" vertical="center"/>
      <protection locked="0"/>
    </xf>
    <xf numFmtId="44" fontId="15" fillId="8" borderId="5" xfId="1" applyNumberFormat="1" applyFont="1" applyFill="1" applyBorder="1" applyAlignment="1">
      <alignment vertical="center"/>
    </xf>
    <xf numFmtId="0" fontId="15" fillId="0" borderId="0" xfId="1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8" fillId="14" borderId="7" xfId="0" applyFont="1" applyFill="1" applyBorder="1" applyAlignment="1">
      <alignment horizontal="justify" vertical="center" wrapText="1"/>
    </xf>
    <xf numFmtId="49" fontId="8" fillId="14" borderId="8" xfId="0" applyNumberFormat="1" applyFont="1" applyFill="1" applyBorder="1" applyAlignment="1">
      <alignment horizontal="center" vertical="center" wrapText="1"/>
    </xf>
    <xf numFmtId="0" fontId="8" fillId="14" borderId="6" xfId="1" applyFont="1" applyFill="1" applyBorder="1" applyAlignment="1">
      <alignment horizontal="center" vertical="center"/>
    </xf>
    <xf numFmtId="0" fontId="8" fillId="14" borderId="7" xfId="0" applyFont="1" applyFill="1" applyBorder="1" applyAlignment="1">
      <alignment horizontal="center" vertical="center"/>
    </xf>
    <xf numFmtId="0" fontId="9" fillId="14" borderId="6" xfId="0" applyFont="1" applyFill="1" applyBorder="1" applyAlignment="1">
      <alignment horizontal="center" vertical="center" wrapText="1"/>
    </xf>
    <xf numFmtId="0" fontId="8" fillId="14" borderId="7" xfId="1" applyFont="1" applyFill="1" applyBorder="1" applyAlignment="1">
      <alignment horizontal="center" vertical="center" wrapText="1"/>
    </xf>
    <xf numFmtId="0" fontId="9" fillId="14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14" borderId="1" xfId="0" applyFont="1" applyFill="1" applyBorder="1" applyAlignment="1">
      <alignment horizontal="center" vertical="top"/>
    </xf>
    <xf numFmtId="0" fontId="1" fillId="11" borderId="1" xfId="0" applyFont="1" applyFill="1" applyBorder="1" applyAlignment="1">
      <alignment horizontal="center" vertical="center" wrapText="1"/>
    </xf>
    <xf numFmtId="3" fontId="1" fillId="10" borderId="1" xfId="0" applyNumberFormat="1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 wrapText="1"/>
    </xf>
    <xf numFmtId="3" fontId="1" fillId="10" borderId="5" xfId="0" applyNumberFormat="1" applyFont="1" applyFill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/>
    </xf>
    <xf numFmtId="169" fontId="8" fillId="14" borderId="1" xfId="0" applyNumberFormat="1" applyFont="1" applyFill="1" applyBorder="1" applyAlignment="1">
      <alignment horizontal="center" vertical="center"/>
    </xf>
    <xf numFmtId="169" fontId="8" fillId="0" borderId="7" xfId="0" applyNumberFormat="1" applyFont="1" applyBorder="1" applyAlignment="1">
      <alignment horizontal="center" vertical="center"/>
    </xf>
    <xf numFmtId="169" fontId="15" fillId="0" borderId="1" xfId="0" applyNumberFormat="1" applyFont="1" applyBorder="1" applyAlignment="1">
      <alignment horizontal="center" vertical="center"/>
    </xf>
    <xf numFmtId="169" fontId="8" fillId="6" borderId="1" xfId="0" applyNumberFormat="1" applyFont="1" applyFill="1" applyBorder="1" applyAlignment="1">
      <alignment horizontal="center" vertical="center"/>
    </xf>
    <xf numFmtId="44" fontId="8" fillId="14" borderId="5" xfId="12" applyFont="1" applyFill="1" applyBorder="1" applyAlignment="1">
      <alignment vertical="center"/>
    </xf>
    <xf numFmtId="0" fontId="8" fillId="14" borderId="1" xfId="0" applyFont="1" applyFill="1" applyBorder="1" applyAlignment="1">
      <alignment horizontal="center" vertical="top" wrapText="1"/>
    </xf>
    <xf numFmtId="0" fontId="8" fillId="14" borderId="1" xfId="1" applyFont="1" applyFill="1" applyBorder="1" applyAlignment="1">
      <alignment horizontal="center" vertical="center" wrapText="1"/>
    </xf>
    <xf numFmtId="169" fontId="15" fillId="14" borderId="1" xfId="0" applyNumberFormat="1" applyFont="1" applyFill="1" applyBorder="1" applyAlignment="1">
      <alignment horizontal="center" vertical="center"/>
    </xf>
    <xf numFmtId="0" fontId="15" fillId="14" borderId="1" xfId="0" applyFont="1" applyFill="1" applyBorder="1" applyAlignment="1">
      <alignment horizontal="justify" vertical="center" wrapText="1"/>
    </xf>
    <xf numFmtId="49" fontId="15" fillId="14" borderId="1" xfId="0" applyNumberFormat="1" applyFont="1" applyFill="1" applyBorder="1" applyAlignment="1">
      <alignment horizontal="center" vertical="center" wrapText="1"/>
    </xf>
    <xf numFmtId="0" fontId="15" fillId="14" borderId="1" xfId="0" applyFont="1" applyFill="1" applyBorder="1" applyAlignment="1">
      <alignment horizontal="center" vertical="center"/>
    </xf>
    <xf numFmtId="0" fontId="14" fillId="14" borderId="1" xfId="1" applyFont="1" applyFill="1" applyBorder="1" applyAlignment="1">
      <alignment horizontal="center" vertical="center" wrapText="1"/>
    </xf>
    <xf numFmtId="44" fontId="8" fillId="0" borderId="1" xfId="12" applyFont="1" applyFill="1" applyBorder="1" applyAlignment="1">
      <alignment horizontal="center" vertical="center" wrapText="1"/>
    </xf>
    <xf numFmtId="44" fontId="8" fillId="14" borderId="1" xfId="12" applyFont="1" applyFill="1" applyBorder="1" applyAlignment="1">
      <alignment horizontal="center" vertical="center" wrapText="1"/>
    </xf>
    <xf numFmtId="0" fontId="15" fillId="14" borderId="1" xfId="1" applyFont="1" applyFill="1" applyBorder="1" applyAlignment="1">
      <alignment horizontal="center" vertical="center" wrapText="1"/>
    </xf>
    <xf numFmtId="0" fontId="15" fillId="14" borderId="1" xfId="1" applyFont="1" applyFill="1" applyBorder="1" applyAlignment="1">
      <alignment horizontal="center" vertical="center"/>
    </xf>
    <xf numFmtId="44" fontId="15" fillId="14" borderId="1" xfId="12" applyFont="1" applyFill="1" applyBorder="1" applyAlignment="1">
      <alignment vertical="center"/>
    </xf>
    <xf numFmtId="0" fontId="8" fillId="14" borderId="7" xfId="0" applyFont="1" applyFill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169" fontId="8" fillId="0" borderId="2" xfId="0" applyNumberFormat="1" applyFont="1" applyBorder="1" applyAlignment="1">
      <alignment horizontal="center" vertical="center" wrapText="1"/>
    </xf>
    <xf numFmtId="0" fontId="8" fillId="14" borderId="6" xfId="0" applyFont="1" applyFill="1" applyBorder="1" applyAlignment="1">
      <alignment horizontal="center" vertical="center" wrapText="1"/>
    </xf>
    <xf numFmtId="3" fontId="9" fillId="0" borderId="1" xfId="1" applyNumberFormat="1" applyFont="1" applyBorder="1" applyAlignment="1" applyProtection="1">
      <alignment horizontal="center" vertical="center"/>
      <protection locked="0"/>
    </xf>
    <xf numFmtId="168" fontId="9" fillId="0" borderId="1" xfId="1" applyNumberFormat="1" applyFont="1" applyBorder="1" applyAlignment="1" applyProtection="1">
      <alignment horizontal="center" vertical="center"/>
      <protection locked="0"/>
    </xf>
    <xf numFmtId="0" fontId="8" fillId="0" borderId="1" xfId="1" applyFont="1" applyBorder="1"/>
    <xf numFmtId="0" fontId="9" fillId="0" borderId="1" xfId="1" applyFont="1" applyBorder="1" applyAlignment="1">
      <alignment horizontal="center"/>
    </xf>
    <xf numFmtId="44" fontId="8" fillId="0" borderId="1" xfId="1" applyNumberFormat="1" applyFont="1" applyBorder="1"/>
    <xf numFmtId="44" fontId="8" fillId="0" borderId="1" xfId="12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 wrapText="1"/>
    </xf>
    <xf numFmtId="0" fontId="8" fillId="5" borderId="1" xfId="58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 applyProtection="1">
      <alignment horizontal="center" vertical="center"/>
      <protection locked="0"/>
    </xf>
    <xf numFmtId="0" fontId="9" fillId="4" borderId="4" xfId="0" applyFont="1" applyFill="1" applyBorder="1" applyAlignment="1">
      <alignment horizontal="center" vertical="center" wrapText="1"/>
    </xf>
    <xf numFmtId="0" fontId="8" fillId="0" borderId="0" xfId="1" applyFont="1" applyProtection="1">
      <protection locked="0"/>
    </xf>
    <xf numFmtId="0" fontId="9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left" vertical="center" wrapText="1"/>
    </xf>
    <xf numFmtId="0" fontId="9" fillId="12" borderId="2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14" borderId="5" xfId="0" applyFont="1" applyFill="1" applyBorder="1" applyAlignment="1">
      <alignment horizontal="center" vertical="center" wrapText="1"/>
    </xf>
    <xf numFmtId="0" fontId="13" fillId="14" borderId="6" xfId="0" applyFont="1" applyFill="1" applyBorder="1" applyAlignment="1">
      <alignment horizontal="center" vertical="center" wrapText="1"/>
    </xf>
    <xf numFmtId="0" fontId="13" fillId="14" borderId="7" xfId="0" applyFont="1" applyFill="1" applyBorder="1" applyAlignment="1">
      <alignment horizontal="center" vertical="center" wrapText="1"/>
    </xf>
    <xf numFmtId="44" fontId="8" fillId="14" borderId="5" xfId="12" applyFont="1" applyFill="1" applyBorder="1" applyAlignment="1">
      <alignment horizontal="center" vertical="center" wrapText="1"/>
    </xf>
    <xf numFmtId="44" fontId="8" fillId="14" borderId="6" xfId="12" applyFont="1" applyFill="1" applyBorder="1" applyAlignment="1">
      <alignment horizontal="center" vertical="center" wrapText="1"/>
    </xf>
    <xf numFmtId="44" fontId="8" fillId="14" borderId="7" xfId="12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4" fontId="8" fillId="0" borderId="5" xfId="12" applyFont="1" applyBorder="1" applyAlignment="1">
      <alignment horizontal="center" vertical="center" wrapText="1"/>
    </xf>
    <xf numFmtId="44" fontId="8" fillId="0" borderId="6" xfId="12" applyFont="1" applyBorder="1" applyAlignment="1">
      <alignment horizontal="center" vertical="center" wrapText="1"/>
    </xf>
    <xf numFmtId="44" fontId="8" fillId="0" borderId="7" xfId="12" applyFont="1" applyBorder="1" applyAlignment="1">
      <alignment horizontal="center" vertical="center" wrapText="1"/>
    </xf>
    <xf numFmtId="169" fontId="8" fillId="14" borderId="5" xfId="0" applyNumberFormat="1" applyFont="1" applyFill="1" applyBorder="1" applyAlignment="1">
      <alignment horizontal="center" vertical="center" wrapText="1"/>
    </xf>
    <xf numFmtId="169" fontId="8" fillId="14" borderId="7" xfId="0" applyNumberFormat="1" applyFont="1" applyFill="1" applyBorder="1" applyAlignment="1">
      <alignment horizontal="center" vertical="center" wrapText="1"/>
    </xf>
    <xf numFmtId="0" fontId="9" fillId="14" borderId="5" xfId="0" applyFont="1" applyFill="1" applyBorder="1" applyAlignment="1">
      <alignment horizontal="center" vertical="center" wrapText="1"/>
    </xf>
    <xf numFmtId="0" fontId="9" fillId="14" borderId="7" xfId="0" applyFont="1" applyFill="1" applyBorder="1" applyAlignment="1">
      <alignment horizontal="center" vertical="center" wrapText="1"/>
    </xf>
    <xf numFmtId="0" fontId="9" fillId="14" borderId="5" xfId="1" applyFont="1" applyFill="1" applyBorder="1" applyAlignment="1">
      <alignment horizontal="center" vertical="center" wrapText="1"/>
    </xf>
    <xf numFmtId="0" fontId="9" fillId="14" borderId="6" xfId="1" applyFont="1" applyFill="1" applyBorder="1" applyAlignment="1">
      <alignment horizontal="center" vertical="center" wrapText="1"/>
    </xf>
    <xf numFmtId="0" fontId="9" fillId="14" borderId="7" xfId="1" applyFont="1" applyFill="1" applyBorder="1" applyAlignment="1">
      <alignment horizontal="center" vertical="center" wrapText="1"/>
    </xf>
    <xf numFmtId="0" fontId="8" fillId="14" borderId="5" xfId="1" applyFont="1" applyFill="1" applyBorder="1" applyAlignment="1">
      <alignment horizontal="center" vertical="center" wrapText="1"/>
    </xf>
    <xf numFmtId="0" fontId="8" fillId="14" borderId="6" xfId="1" applyFont="1" applyFill="1" applyBorder="1" applyAlignment="1">
      <alignment horizontal="center" vertical="center" wrapText="1"/>
    </xf>
    <xf numFmtId="0" fontId="8" fillId="14" borderId="7" xfId="1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 wrapText="1"/>
    </xf>
    <xf numFmtId="0" fontId="8" fillId="14" borderId="6" xfId="0" applyFont="1" applyFill="1" applyBorder="1" applyAlignment="1">
      <alignment horizontal="center" vertical="center" wrapText="1"/>
    </xf>
    <xf numFmtId="0" fontId="8" fillId="14" borderId="7" xfId="0" applyFont="1" applyFill="1" applyBorder="1" applyAlignment="1">
      <alignment horizontal="center" vertical="center" wrapText="1"/>
    </xf>
    <xf numFmtId="0" fontId="9" fillId="14" borderId="6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center" vertical="center" wrapText="1"/>
    </xf>
  </cellXfs>
  <cellStyles count="59">
    <cellStyle name="Moeda" xfId="12" builtinId="4"/>
    <cellStyle name="Moeda 2" xfId="7" xr:uid="{00000000-0005-0000-0000-000001000000}"/>
    <cellStyle name="Moeda 3" xfId="6" xr:uid="{00000000-0005-0000-0000-000002000000}"/>
    <cellStyle name="Moeda 3 2" xfId="16" xr:uid="{00000000-0005-0000-0000-000003000000}"/>
    <cellStyle name="Moeda 3 2 2" xfId="29" xr:uid="{00000000-0005-0000-0000-000004000000}"/>
    <cellStyle name="Moeda 3 2 2 2" xfId="53" xr:uid="{00000000-0005-0000-0000-000005000000}"/>
    <cellStyle name="Moeda 3 2 3" xfId="41" xr:uid="{00000000-0005-0000-0000-000006000000}"/>
    <cellStyle name="Moeda 3 3" xfId="23" xr:uid="{00000000-0005-0000-0000-000007000000}"/>
    <cellStyle name="Moeda 3 3 2" xfId="47" xr:uid="{00000000-0005-0000-0000-000008000000}"/>
    <cellStyle name="Moeda 3 4" xfId="35" xr:uid="{00000000-0005-0000-0000-000009000000}"/>
    <cellStyle name="Moeda 4" xfId="20" xr:uid="{00000000-0005-0000-0000-00000A000000}"/>
    <cellStyle name="Moeda 4 2" xfId="32" xr:uid="{00000000-0005-0000-0000-00000B000000}"/>
    <cellStyle name="Moeda 4 2 2" xfId="56" xr:uid="{00000000-0005-0000-0000-00000C000000}"/>
    <cellStyle name="Moeda 4 3" xfId="44" xr:uid="{00000000-0005-0000-0000-00000D000000}"/>
    <cellStyle name="Moeda 5" xfId="26" xr:uid="{00000000-0005-0000-0000-00000E000000}"/>
    <cellStyle name="Moeda 5 2" xfId="50" xr:uid="{00000000-0005-0000-0000-00000F000000}"/>
    <cellStyle name="Moeda 6" xfId="38" xr:uid="{00000000-0005-0000-0000-000010000000}"/>
    <cellStyle name="Normal" xfId="0" builtinId="0"/>
    <cellStyle name="Normal 2" xfId="1" xr:uid="{00000000-0005-0000-0000-000012000000}"/>
    <cellStyle name="Normal 2 2" xfId="11" xr:uid="{00000000-0005-0000-0000-000013000000}"/>
    <cellStyle name="Normal 3" xfId="13" xr:uid="{00000000-0005-0000-0000-000014000000}"/>
    <cellStyle name="Normal 3 2" xfId="27" xr:uid="{00000000-0005-0000-0000-000015000000}"/>
    <cellStyle name="Normal 3 2 2" xfId="51" xr:uid="{00000000-0005-0000-0000-000016000000}"/>
    <cellStyle name="Normal 3 3" xfId="39" xr:uid="{00000000-0005-0000-0000-000017000000}"/>
    <cellStyle name="Normal 5" xfId="10" xr:uid="{00000000-0005-0000-0000-000018000000}"/>
    <cellStyle name="Normal 5 2" xfId="19" xr:uid="{00000000-0005-0000-0000-000019000000}"/>
    <cellStyle name="Porcentagem 2" xfId="14" xr:uid="{00000000-0005-0000-0000-00001A000000}"/>
    <cellStyle name="Separador de milhares 2" xfId="2" xr:uid="{00000000-0005-0000-0000-00001B000000}"/>
    <cellStyle name="Separador de milhares 2 2" xfId="9" xr:uid="{00000000-0005-0000-0000-00001C000000}"/>
    <cellStyle name="Separador de milhares 2 2 2" xfId="18" xr:uid="{00000000-0005-0000-0000-00001D000000}"/>
    <cellStyle name="Separador de milhares 2 2 2 2" xfId="31" xr:uid="{00000000-0005-0000-0000-00001E000000}"/>
    <cellStyle name="Separador de milhares 2 2 2 2 2" xfId="55" xr:uid="{00000000-0005-0000-0000-00001F000000}"/>
    <cellStyle name="Separador de milhares 2 2 2 3" xfId="43" xr:uid="{00000000-0005-0000-0000-000020000000}"/>
    <cellStyle name="Separador de milhares 2 2 3" xfId="25" xr:uid="{00000000-0005-0000-0000-000021000000}"/>
    <cellStyle name="Separador de milhares 2 2 3 2" xfId="49" xr:uid="{00000000-0005-0000-0000-000022000000}"/>
    <cellStyle name="Separador de milhares 2 2 4" xfId="37" xr:uid="{00000000-0005-0000-0000-000023000000}"/>
    <cellStyle name="Separador de milhares 2 3" xfId="8" xr:uid="{00000000-0005-0000-0000-000024000000}"/>
    <cellStyle name="Separador de milhares 2 3 2" xfId="17" xr:uid="{00000000-0005-0000-0000-000025000000}"/>
    <cellStyle name="Separador de milhares 2 3 2 2" xfId="30" xr:uid="{00000000-0005-0000-0000-000026000000}"/>
    <cellStyle name="Separador de milhares 2 3 2 2 2" xfId="54" xr:uid="{00000000-0005-0000-0000-000027000000}"/>
    <cellStyle name="Separador de milhares 2 3 2 3" xfId="42" xr:uid="{00000000-0005-0000-0000-000028000000}"/>
    <cellStyle name="Separador de milhares 2 3 3" xfId="24" xr:uid="{00000000-0005-0000-0000-000029000000}"/>
    <cellStyle name="Separador de milhares 2 3 3 2" xfId="48" xr:uid="{00000000-0005-0000-0000-00002A000000}"/>
    <cellStyle name="Separador de milhares 2 3 4" xfId="36" xr:uid="{00000000-0005-0000-0000-00002B000000}"/>
    <cellStyle name="Separador de milhares 2 4" xfId="5" xr:uid="{00000000-0005-0000-0000-00002C000000}"/>
    <cellStyle name="Separador de milhares 2 4 2" xfId="15" xr:uid="{00000000-0005-0000-0000-00002D000000}"/>
    <cellStyle name="Separador de milhares 2 4 2 2" xfId="28" xr:uid="{00000000-0005-0000-0000-00002E000000}"/>
    <cellStyle name="Separador de milhares 2 4 2 2 2" xfId="52" xr:uid="{00000000-0005-0000-0000-00002F000000}"/>
    <cellStyle name="Separador de milhares 2 4 2 3" xfId="40" xr:uid="{00000000-0005-0000-0000-000030000000}"/>
    <cellStyle name="Separador de milhares 2 4 3" xfId="22" xr:uid="{00000000-0005-0000-0000-000031000000}"/>
    <cellStyle name="Separador de milhares 2 4 3 2" xfId="46" xr:uid="{00000000-0005-0000-0000-000032000000}"/>
    <cellStyle name="Separador de milhares 2 4 4" xfId="34" xr:uid="{00000000-0005-0000-0000-000033000000}"/>
    <cellStyle name="Separador de milhares 3" xfId="3" xr:uid="{00000000-0005-0000-0000-000034000000}"/>
    <cellStyle name="Título 5" xfId="4" xr:uid="{00000000-0005-0000-0000-000035000000}"/>
    <cellStyle name="Vírgula" xfId="58" builtinId="3"/>
    <cellStyle name="Vírgula 2" xfId="21" xr:uid="{00000000-0005-0000-0000-000037000000}"/>
    <cellStyle name="Vírgula 2 2" xfId="33" xr:uid="{00000000-0005-0000-0000-000038000000}"/>
    <cellStyle name="Vírgula 2 2 2" xfId="57" xr:uid="{00000000-0005-0000-0000-000039000000}"/>
    <cellStyle name="Vírgula 2 3" xfId="45" xr:uid="{00000000-0005-0000-0000-00003A000000}"/>
  </cellStyles>
  <dxfs count="104"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ill>
        <patternFill>
          <bgColor rgb="FFFFFF00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ill>
        <patternFill>
          <bgColor rgb="FFFFFF00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ill>
        <patternFill>
          <bgColor rgb="FFFFFF00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ill>
        <patternFill>
          <bgColor rgb="FFFFFF00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mruColors>
      <color rgb="FFCCFFFF"/>
      <color rgb="FF00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0288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E9D2D8B9-B619-4B0B-972A-D2FB9C09D8EC}"/>
            </a:ext>
          </a:extLst>
        </xdr:cNvPr>
        <xdr:cNvSpPr>
          <a:spLocks noChangeArrowheads="1"/>
        </xdr:cNvSpPr>
      </xdr:nvSpPr>
      <xdr:spPr bwMode="auto">
        <a:xfrm>
          <a:off x="33337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2"/>
  <sheetViews>
    <sheetView showGridLines="0" tabSelected="1"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7109375" defaultRowHeight="15" x14ac:dyDescent="0.2"/>
  <cols>
    <col min="1" max="1" width="29.42578125" style="3" customWidth="1"/>
    <col min="2" max="2" width="9.5703125" style="4" customWidth="1"/>
    <col min="3" max="3" width="8.85546875" style="5" customWidth="1"/>
    <col min="4" max="4" width="60.140625" style="10" customWidth="1"/>
    <col min="5" max="5" width="16" style="6" customWidth="1"/>
    <col min="6" max="6" width="18.5703125" style="6" customWidth="1"/>
    <col min="7" max="7" width="14.5703125" style="5" customWidth="1"/>
    <col min="8" max="8" width="10.85546875" style="9" customWidth="1"/>
    <col min="9" max="9" width="16.85546875" style="9" customWidth="1"/>
    <col min="10" max="10" width="15.7109375" style="21" customWidth="1"/>
    <col min="11" max="11" width="16.7109375" style="18" customWidth="1"/>
    <col min="12" max="12" width="16.7109375" style="7" customWidth="1"/>
    <col min="13" max="13" width="16.7109375" style="19" customWidth="1"/>
    <col min="14" max="15" width="18.7109375" style="2" customWidth="1"/>
    <col min="16" max="16384" width="9.7109375" style="2"/>
  </cols>
  <sheetData>
    <row r="1" spans="1:15" ht="50.25" customHeight="1" x14ac:dyDescent="0.2">
      <c r="A1" s="142" t="s">
        <v>36</v>
      </c>
      <c r="B1" s="143"/>
      <c r="C1" s="144" t="s">
        <v>113</v>
      </c>
      <c r="D1" s="144"/>
      <c r="E1" s="144"/>
      <c r="F1" s="144"/>
      <c r="G1" s="144"/>
      <c r="H1" s="144"/>
      <c r="I1" s="144"/>
      <c r="J1" s="143"/>
      <c r="K1" s="141" t="s">
        <v>122</v>
      </c>
      <c r="L1" s="141"/>
      <c r="M1" s="141"/>
      <c r="N1" s="141"/>
      <c r="O1" s="141"/>
    </row>
    <row r="2" spans="1:15" ht="30.75" customHeight="1" x14ac:dyDescent="0.2">
      <c r="A2" s="141" t="s">
        <v>12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15" s="9" customFormat="1" ht="30.75" customHeight="1" x14ac:dyDescent="0.2">
      <c r="A3" s="56" t="s">
        <v>2</v>
      </c>
      <c r="B3" s="56" t="s">
        <v>1</v>
      </c>
      <c r="C3" s="56" t="s">
        <v>4</v>
      </c>
      <c r="D3" s="56" t="s">
        <v>6</v>
      </c>
      <c r="E3" s="56" t="s">
        <v>11</v>
      </c>
      <c r="F3" s="56" t="s">
        <v>85</v>
      </c>
      <c r="G3" s="56" t="s">
        <v>7</v>
      </c>
      <c r="H3" s="56" t="s">
        <v>86</v>
      </c>
      <c r="I3" s="56" t="s">
        <v>87</v>
      </c>
      <c r="J3" s="56" t="s">
        <v>88</v>
      </c>
      <c r="K3" s="56" t="s">
        <v>89</v>
      </c>
      <c r="L3" s="56" t="s">
        <v>90</v>
      </c>
      <c r="M3" s="56" t="s">
        <v>91</v>
      </c>
      <c r="N3" s="56" t="s">
        <v>92</v>
      </c>
      <c r="O3" s="56" t="s">
        <v>93</v>
      </c>
    </row>
    <row r="4" spans="1:15" ht="30" x14ac:dyDescent="0.2">
      <c r="A4" s="122" t="s">
        <v>114</v>
      </c>
      <c r="B4" s="59">
        <v>1</v>
      </c>
      <c r="C4" s="103">
        <v>1</v>
      </c>
      <c r="D4" s="55" t="s">
        <v>37</v>
      </c>
      <c r="E4" s="23" t="s">
        <v>19</v>
      </c>
      <c r="F4" s="49" t="s">
        <v>94</v>
      </c>
      <c r="G4" s="25" t="s">
        <v>81</v>
      </c>
      <c r="H4" s="50">
        <v>20</v>
      </c>
      <c r="I4" s="50">
        <v>30</v>
      </c>
      <c r="J4" s="51">
        <v>320</v>
      </c>
      <c r="K4" s="99">
        <v>50</v>
      </c>
      <c r="L4" s="100">
        <f>SUM(CCT!O4:BD4,CEPLAN!O27:BD27)</f>
        <v>0</v>
      </c>
      <c r="M4" s="15">
        <f t="shared" ref="M4:M60" si="0">SUM(K4-L4)</f>
        <v>50</v>
      </c>
      <c r="N4" s="17">
        <f>K4*J4</f>
        <v>16000</v>
      </c>
      <c r="O4" s="17">
        <f t="shared" ref="O4:O60" si="1">L4*J4</f>
        <v>0</v>
      </c>
    </row>
    <row r="5" spans="1:15" ht="15" customHeight="1" x14ac:dyDescent="0.2">
      <c r="A5" s="150" t="s">
        <v>115</v>
      </c>
      <c r="B5" s="147">
        <v>2</v>
      </c>
      <c r="C5" s="104">
        <v>2</v>
      </c>
      <c r="D5" s="70" t="s">
        <v>38</v>
      </c>
      <c r="E5" s="60" t="s">
        <v>19</v>
      </c>
      <c r="F5" s="61" t="s">
        <v>95</v>
      </c>
      <c r="G5" s="62" t="s">
        <v>81</v>
      </c>
      <c r="H5" s="63">
        <v>20</v>
      </c>
      <c r="I5" s="63">
        <v>30</v>
      </c>
      <c r="J5" s="64">
        <v>104</v>
      </c>
      <c r="K5" s="99">
        <v>700</v>
      </c>
      <c r="L5" s="100">
        <f>SUM(CCT!O5:BD5,CEPLAN!O28:BD28)</f>
        <v>0</v>
      </c>
      <c r="M5" s="15">
        <f t="shared" si="0"/>
        <v>700</v>
      </c>
      <c r="N5" s="17">
        <f t="shared" ref="N5:N60" si="2">K5*J5</f>
        <v>72800</v>
      </c>
      <c r="O5" s="17">
        <f t="shared" si="1"/>
        <v>0</v>
      </c>
    </row>
    <row r="6" spans="1:15" ht="15" customHeight="1" x14ac:dyDescent="0.2">
      <c r="A6" s="151"/>
      <c r="B6" s="148"/>
      <c r="C6" s="104">
        <v>3</v>
      </c>
      <c r="D6" s="70" t="s">
        <v>39</v>
      </c>
      <c r="E6" s="60" t="s">
        <v>19</v>
      </c>
      <c r="F6" s="61" t="s">
        <v>95</v>
      </c>
      <c r="G6" s="62" t="s">
        <v>81</v>
      </c>
      <c r="H6" s="63">
        <v>20</v>
      </c>
      <c r="I6" s="63">
        <v>30</v>
      </c>
      <c r="J6" s="64">
        <v>134</v>
      </c>
      <c r="K6" s="99">
        <v>250</v>
      </c>
      <c r="L6" s="100">
        <f>SUM(CCT!O6:BD6,CEPLAN!O29:BD29)</f>
        <v>0</v>
      </c>
      <c r="M6" s="15">
        <f t="shared" si="0"/>
        <v>250</v>
      </c>
      <c r="N6" s="17">
        <f t="shared" si="2"/>
        <v>33500</v>
      </c>
      <c r="O6" s="17">
        <f t="shared" si="1"/>
        <v>0</v>
      </c>
    </row>
    <row r="7" spans="1:15" ht="15" customHeight="1" x14ac:dyDescent="0.2">
      <c r="A7" s="151"/>
      <c r="B7" s="148"/>
      <c r="C7" s="104">
        <v>4</v>
      </c>
      <c r="D7" s="70" t="s">
        <v>40</v>
      </c>
      <c r="E7" s="60" t="s">
        <v>19</v>
      </c>
      <c r="F7" s="61" t="s">
        <v>95</v>
      </c>
      <c r="G7" s="62" t="s">
        <v>82</v>
      </c>
      <c r="H7" s="63">
        <v>20</v>
      </c>
      <c r="I7" s="63">
        <v>30</v>
      </c>
      <c r="J7" s="64">
        <v>294</v>
      </c>
      <c r="K7" s="99">
        <v>50</v>
      </c>
      <c r="L7" s="100">
        <f>SUM(CCT!O7:BD7,CEPLAN!O30:BD30)</f>
        <v>0</v>
      </c>
      <c r="M7" s="15">
        <f t="shared" si="0"/>
        <v>50</v>
      </c>
      <c r="N7" s="17">
        <f t="shared" si="2"/>
        <v>14700</v>
      </c>
      <c r="O7" s="17">
        <f t="shared" si="1"/>
        <v>0</v>
      </c>
    </row>
    <row r="8" spans="1:15" ht="15" customHeight="1" x14ac:dyDescent="0.2">
      <c r="A8" s="151"/>
      <c r="B8" s="148"/>
      <c r="C8" s="104">
        <v>5</v>
      </c>
      <c r="D8" s="70" t="s">
        <v>16</v>
      </c>
      <c r="E8" s="60" t="s">
        <v>20</v>
      </c>
      <c r="F8" s="61" t="s">
        <v>96</v>
      </c>
      <c r="G8" s="62" t="s">
        <v>81</v>
      </c>
      <c r="H8" s="63">
        <v>20</v>
      </c>
      <c r="I8" s="63">
        <v>30</v>
      </c>
      <c r="J8" s="64">
        <v>94</v>
      </c>
      <c r="K8" s="99">
        <v>600</v>
      </c>
      <c r="L8" s="100">
        <f>SUM(CCT!O8:BD8,CEPLAN!O31:BD31)</f>
        <v>0</v>
      </c>
      <c r="M8" s="15">
        <f t="shared" si="0"/>
        <v>600</v>
      </c>
      <c r="N8" s="17">
        <f t="shared" si="2"/>
        <v>56400</v>
      </c>
      <c r="O8" s="17">
        <f t="shared" si="1"/>
        <v>0</v>
      </c>
    </row>
    <row r="9" spans="1:15" ht="15" customHeight="1" x14ac:dyDescent="0.2">
      <c r="A9" s="151"/>
      <c r="B9" s="148"/>
      <c r="C9" s="104">
        <v>6</v>
      </c>
      <c r="D9" s="70" t="s">
        <v>17</v>
      </c>
      <c r="E9" s="60" t="s">
        <v>20</v>
      </c>
      <c r="F9" s="61" t="s">
        <v>96</v>
      </c>
      <c r="G9" s="62" t="s">
        <v>81</v>
      </c>
      <c r="H9" s="63">
        <v>20</v>
      </c>
      <c r="I9" s="63">
        <v>30</v>
      </c>
      <c r="J9" s="64">
        <v>23</v>
      </c>
      <c r="K9" s="99">
        <v>450</v>
      </c>
      <c r="L9" s="100">
        <f>SUM(CCT!O9:BD9,CEPLAN!O32:BD32)</f>
        <v>0</v>
      </c>
      <c r="M9" s="15">
        <f t="shared" si="0"/>
        <v>450</v>
      </c>
      <c r="N9" s="17">
        <f t="shared" si="2"/>
        <v>10350</v>
      </c>
      <c r="O9" s="17">
        <f t="shared" si="1"/>
        <v>0</v>
      </c>
    </row>
    <row r="10" spans="1:15" ht="15" customHeight="1" x14ac:dyDescent="0.2">
      <c r="A10" s="151"/>
      <c r="B10" s="148"/>
      <c r="C10" s="104">
        <v>7</v>
      </c>
      <c r="D10" s="70" t="s">
        <v>41</v>
      </c>
      <c r="E10" s="60" t="s">
        <v>20</v>
      </c>
      <c r="F10" s="61" t="s">
        <v>96</v>
      </c>
      <c r="G10" s="62" t="s">
        <v>82</v>
      </c>
      <c r="H10" s="63">
        <v>20</v>
      </c>
      <c r="I10" s="63">
        <v>30</v>
      </c>
      <c r="J10" s="64">
        <v>17</v>
      </c>
      <c r="K10" s="99">
        <v>40</v>
      </c>
      <c r="L10" s="100">
        <f>SUM(CCT!O10:BD10,CEPLAN!O33:BD33)</f>
        <v>0</v>
      </c>
      <c r="M10" s="15"/>
      <c r="N10" s="17">
        <f t="shared" si="2"/>
        <v>680</v>
      </c>
      <c r="O10" s="17"/>
    </row>
    <row r="11" spans="1:15" ht="15" customHeight="1" x14ac:dyDescent="0.2">
      <c r="A11" s="151"/>
      <c r="B11" s="148"/>
      <c r="C11" s="104">
        <v>8</v>
      </c>
      <c r="D11" s="70" t="s">
        <v>42</v>
      </c>
      <c r="E11" s="60" t="s">
        <v>19</v>
      </c>
      <c r="F11" s="61" t="s">
        <v>95</v>
      </c>
      <c r="G11" s="62" t="s">
        <v>81</v>
      </c>
      <c r="H11" s="63">
        <v>20</v>
      </c>
      <c r="I11" s="63">
        <v>30</v>
      </c>
      <c r="J11" s="64">
        <v>500</v>
      </c>
      <c r="K11" s="99">
        <v>240</v>
      </c>
      <c r="L11" s="100">
        <f>SUM(CCT!O11:BD11,CEPLAN!O34:BD34)</f>
        <v>0</v>
      </c>
      <c r="M11" s="15"/>
      <c r="N11" s="17">
        <f t="shared" si="2"/>
        <v>120000</v>
      </c>
      <c r="O11" s="17"/>
    </row>
    <row r="12" spans="1:15" x14ac:dyDescent="0.2">
      <c r="A12" s="151"/>
      <c r="B12" s="148"/>
      <c r="C12" s="104">
        <v>9</v>
      </c>
      <c r="D12" s="70" t="s">
        <v>43</v>
      </c>
      <c r="E12" s="60" t="s">
        <v>19</v>
      </c>
      <c r="F12" s="61" t="s">
        <v>95</v>
      </c>
      <c r="G12" s="62" t="s">
        <v>82</v>
      </c>
      <c r="H12" s="63">
        <v>20</v>
      </c>
      <c r="I12" s="63">
        <v>30</v>
      </c>
      <c r="J12" s="64">
        <v>1364.25</v>
      </c>
      <c r="K12" s="99">
        <v>7</v>
      </c>
      <c r="L12" s="100">
        <f>SUM(CCT!O12:BD12,CEPLAN!O35:BD35)</f>
        <v>0</v>
      </c>
      <c r="M12" s="15">
        <f t="shared" si="0"/>
        <v>7</v>
      </c>
      <c r="N12" s="17">
        <f t="shared" si="2"/>
        <v>9549.75</v>
      </c>
      <c r="O12" s="17">
        <f t="shared" si="1"/>
        <v>0</v>
      </c>
    </row>
    <row r="13" spans="1:15" ht="15" customHeight="1" x14ac:dyDescent="0.2">
      <c r="A13" s="151"/>
      <c r="B13" s="148"/>
      <c r="C13" s="104">
        <v>10</v>
      </c>
      <c r="D13" s="70" t="s">
        <v>44</v>
      </c>
      <c r="E13" s="60" t="s">
        <v>19</v>
      </c>
      <c r="F13" s="63" t="s">
        <v>97</v>
      </c>
      <c r="G13" s="62" t="s">
        <v>81</v>
      </c>
      <c r="H13" s="63">
        <v>20</v>
      </c>
      <c r="I13" s="63">
        <v>30</v>
      </c>
      <c r="J13" s="64">
        <v>72.3</v>
      </c>
      <c r="K13" s="99">
        <v>1070</v>
      </c>
      <c r="L13" s="100">
        <f>SUM(CCT!O13:BD13,CEPLAN!O36:BD36)</f>
        <v>0</v>
      </c>
      <c r="M13" s="15">
        <f t="shared" si="0"/>
        <v>1070</v>
      </c>
      <c r="N13" s="17">
        <f t="shared" si="2"/>
        <v>77361</v>
      </c>
      <c r="O13" s="17">
        <f t="shared" si="1"/>
        <v>0</v>
      </c>
    </row>
    <row r="14" spans="1:15" ht="15" customHeight="1" x14ac:dyDescent="0.2">
      <c r="A14" s="151"/>
      <c r="B14" s="148"/>
      <c r="C14" s="104">
        <v>11</v>
      </c>
      <c r="D14" s="70" t="s">
        <v>45</v>
      </c>
      <c r="E14" s="60" t="s">
        <v>19</v>
      </c>
      <c r="F14" s="63" t="s">
        <v>97</v>
      </c>
      <c r="G14" s="62" t="s">
        <v>81</v>
      </c>
      <c r="H14" s="63">
        <v>20</v>
      </c>
      <c r="I14" s="63">
        <v>30</v>
      </c>
      <c r="J14" s="64">
        <v>61.45</v>
      </c>
      <c r="K14" s="99">
        <v>1050</v>
      </c>
      <c r="L14" s="100">
        <f>SUM(CCT!O14:BD14,CEPLAN!O37:BD37)</f>
        <v>0</v>
      </c>
      <c r="M14" s="15">
        <f t="shared" si="0"/>
        <v>1050</v>
      </c>
      <c r="N14" s="17">
        <f t="shared" si="2"/>
        <v>64522.5</v>
      </c>
      <c r="O14" s="17">
        <f t="shared" si="1"/>
        <v>0</v>
      </c>
    </row>
    <row r="15" spans="1:15" ht="15" customHeight="1" x14ac:dyDescent="0.2">
      <c r="A15" s="152"/>
      <c r="B15" s="149"/>
      <c r="C15" s="104">
        <v>12</v>
      </c>
      <c r="D15" s="70" t="s">
        <v>18</v>
      </c>
      <c r="E15" s="60" t="s">
        <v>20</v>
      </c>
      <c r="F15" s="63" t="s">
        <v>96</v>
      </c>
      <c r="G15" s="62" t="s">
        <v>81</v>
      </c>
      <c r="H15" s="63">
        <v>20</v>
      </c>
      <c r="I15" s="63">
        <v>30</v>
      </c>
      <c r="J15" s="64">
        <v>6.91</v>
      </c>
      <c r="K15" s="99">
        <v>1072</v>
      </c>
      <c r="L15" s="100">
        <f>SUM(CCT!O15:BD15,CEPLAN!O38:BD38)</f>
        <v>0</v>
      </c>
      <c r="M15" s="15">
        <f t="shared" si="0"/>
        <v>1072</v>
      </c>
      <c r="N15" s="17">
        <f t="shared" si="2"/>
        <v>7407.52</v>
      </c>
      <c r="O15" s="17">
        <f t="shared" si="1"/>
        <v>0</v>
      </c>
    </row>
    <row r="16" spans="1:15" ht="15" customHeight="1" x14ac:dyDescent="0.2">
      <c r="A16" s="156" t="s">
        <v>116</v>
      </c>
      <c r="B16" s="153">
        <v>3</v>
      </c>
      <c r="C16" s="105">
        <v>13</v>
      </c>
      <c r="D16" s="65" t="s">
        <v>30</v>
      </c>
      <c r="E16" s="66" t="s">
        <v>19</v>
      </c>
      <c r="F16" s="67" t="s">
        <v>98</v>
      </c>
      <c r="G16" s="68" t="s">
        <v>81</v>
      </c>
      <c r="H16" s="67">
        <v>20</v>
      </c>
      <c r="I16" s="67">
        <v>30</v>
      </c>
      <c r="J16" s="69">
        <v>64.25</v>
      </c>
      <c r="K16" s="99">
        <v>60</v>
      </c>
      <c r="L16" s="100">
        <f>SUM(CCT!O16:BD16,CEPLAN!O39:BD39)</f>
        <v>0</v>
      </c>
      <c r="M16" s="15">
        <f t="shared" si="0"/>
        <v>60</v>
      </c>
      <c r="N16" s="17">
        <f t="shared" si="2"/>
        <v>3855</v>
      </c>
      <c r="O16" s="17">
        <f t="shared" si="1"/>
        <v>0</v>
      </c>
    </row>
    <row r="17" spans="1:15" ht="15" customHeight="1" x14ac:dyDescent="0.2">
      <c r="A17" s="157"/>
      <c r="B17" s="154"/>
      <c r="C17" s="103">
        <v>14</v>
      </c>
      <c r="D17" s="55" t="s">
        <v>31</v>
      </c>
      <c r="E17" s="23" t="s">
        <v>19</v>
      </c>
      <c r="F17" s="50" t="s">
        <v>98</v>
      </c>
      <c r="G17" s="25" t="s">
        <v>81</v>
      </c>
      <c r="H17" s="50">
        <v>20</v>
      </c>
      <c r="I17" s="50">
        <v>30</v>
      </c>
      <c r="J17" s="51">
        <v>63.13</v>
      </c>
      <c r="K17" s="99">
        <v>350</v>
      </c>
      <c r="L17" s="100">
        <f>SUM(CCT!O17:BD17,CEPLAN!O40:BD40)</f>
        <v>0</v>
      </c>
      <c r="M17" s="15">
        <f t="shared" si="0"/>
        <v>350</v>
      </c>
      <c r="N17" s="17">
        <f t="shared" si="2"/>
        <v>22095.5</v>
      </c>
      <c r="O17" s="17">
        <f t="shared" si="1"/>
        <v>0</v>
      </c>
    </row>
    <row r="18" spans="1:15" ht="15" customHeight="1" x14ac:dyDescent="0.2">
      <c r="A18" s="157"/>
      <c r="B18" s="154"/>
      <c r="C18" s="103">
        <v>15</v>
      </c>
      <c r="D18" s="55" t="s">
        <v>32</v>
      </c>
      <c r="E18" s="23" t="s">
        <v>19</v>
      </c>
      <c r="F18" s="50" t="s">
        <v>98</v>
      </c>
      <c r="G18" s="25" t="s">
        <v>81</v>
      </c>
      <c r="H18" s="52">
        <v>20</v>
      </c>
      <c r="I18" s="52">
        <v>30</v>
      </c>
      <c r="J18" s="53">
        <v>54.25</v>
      </c>
      <c r="K18" s="101">
        <v>750</v>
      </c>
      <c r="L18" s="102">
        <f>SUM(CCT!O18:BD18,CEPLAN!O41:BD41)</f>
        <v>0</v>
      </c>
      <c r="M18" s="34">
        <f t="shared" si="0"/>
        <v>750</v>
      </c>
      <c r="N18" s="35">
        <f t="shared" si="2"/>
        <v>40687.5</v>
      </c>
      <c r="O18" s="35">
        <f t="shared" si="1"/>
        <v>0</v>
      </c>
    </row>
    <row r="19" spans="1:15" ht="30" x14ac:dyDescent="0.2">
      <c r="A19" s="157"/>
      <c r="B19" s="154"/>
      <c r="C19" s="103">
        <v>16</v>
      </c>
      <c r="D19" s="55" t="s">
        <v>33</v>
      </c>
      <c r="E19" s="23" t="s">
        <v>19</v>
      </c>
      <c r="F19" s="33" t="s">
        <v>98</v>
      </c>
      <c r="G19" s="25" t="s">
        <v>81</v>
      </c>
      <c r="H19" s="52">
        <v>20</v>
      </c>
      <c r="I19" s="52">
        <v>30</v>
      </c>
      <c r="J19" s="31">
        <v>72.95</v>
      </c>
      <c r="K19" s="32">
        <v>60</v>
      </c>
      <c r="L19" s="102">
        <f>SUM(CCT!O19:BD19,CEPLAN!O42:BD42)</f>
        <v>0</v>
      </c>
      <c r="M19" s="34">
        <f t="shared" si="0"/>
        <v>60</v>
      </c>
      <c r="N19" s="35">
        <f t="shared" si="2"/>
        <v>4377</v>
      </c>
      <c r="O19" s="35">
        <f t="shared" si="1"/>
        <v>0</v>
      </c>
    </row>
    <row r="20" spans="1:15" x14ac:dyDescent="0.2">
      <c r="A20" s="158"/>
      <c r="B20" s="155"/>
      <c r="C20" s="103">
        <v>17</v>
      </c>
      <c r="D20" s="55" t="s">
        <v>34</v>
      </c>
      <c r="E20" s="23" t="s">
        <v>124</v>
      </c>
      <c r="F20" s="30" t="s">
        <v>98</v>
      </c>
      <c r="G20" s="25" t="s">
        <v>81</v>
      </c>
      <c r="H20" s="52">
        <v>20</v>
      </c>
      <c r="I20" s="52">
        <v>30</v>
      </c>
      <c r="J20" s="31">
        <v>28.3</v>
      </c>
      <c r="K20" s="32">
        <v>670</v>
      </c>
      <c r="L20" s="102">
        <f>SUM(CCT!O20:BD20,CEPLAN!O43:BD43)</f>
        <v>0</v>
      </c>
      <c r="M20" s="34">
        <f t="shared" si="0"/>
        <v>670</v>
      </c>
      <c r="N20" s="35">
        <f t="shared" si="2"/>
        <v>18961</v>
      </c>
      <c r="O20" s="35">
        <f t="shared" si="1"/>
        <v>0</v>
      </c>
    </row>
    <row r="21" spans="1:15" ht="120" x14ac:dyDescent="0.2">
      <c r="A21" s="159" t="s">
        <v>117</v>
      </c>
      <c r="B21" s="161">
        <v>4</v>
      </c>
      <c r="C21" s="104">
        <v>18</v>
      </c>
      <c r="D21" s="70" t="s">
        <v>46</v>
      </c>
      <c r="E21" s="60" t="s">
        <v>19</v>
      </c>
      <c r="F21" s="72" t="s">
        <v>35</v>
      </c>
      <c r="G21" s="62" t="s">
        <v>81</v>
      </c>
      <c r="H21" s="63">
        <v>20</v>
      </c>
      <c r="I21" s="63">
        <v>30</v>
      </c>
      <c r="J21" s="71">
        <v>92</v>
      </c>
      <c r="K21" s="32">
        <v>1600</v>
      </c>
      <c r="L21" s="102">
        <f>SUM(CCT!O21:BD21,CEPLAN!O44:BD44)</f>
        <v>0</v>
      </c>
      <c r="M21" s="34">
        <f t="shared" si="0"/>
        <v>1600</v>
      </c>
      <c r="N21" s="35">
        <f t="shared" si="2"/>
        <v>147200</v>
      </c>
      <c r="O21" s="35">
        <f t="shared" si="1"/>
        <v>0</v>
      </c>
    </row>
    <row r="22" spans="1:15" ht="30" x14ac:dyDescent="0.2">
      <c r="A22" s="160"/>
      <c r="B22" s="162"/>
      <c r="C22" s="104">
        <v>19</v>
      </c>
      <c r="D22" s="70" t="s">
        <v>47</v>
      </c>
      <c r="E22" s="60" t="s">
        <v>19</v>
      </c>
      <c r="F22" s="72" t="s">
        <v>35</v>
      </c>
      <c r="G22" s="62" t="s">
        <v>81</v>
      </c>
      <c r="H22" s="63">
        <v>20</v>
      </c>
      <c r="I22" s="63">
        <v>30</v>
      </c>
      <c r="J22" s="71">
        <v>108.6</v>
      </c>
      <c r="K22" s="32">
        <v>500</v>
      </c>
      <c r="L22" s="102">
        <f>SUM(CCT!O22:BD22,CEPLAN!O45:BD45)</f>
        <v>0</v>
      </c>
      <c r="M22" s="34">
        <f t="shared" si="0"/>
        <v>500</v>
      </c>
      <c r="N22" s="35">
        <f t="shared" si="2"/>
        <v>54300</v>
      </c>
      <c r="O22" s="35">
        <f t="shared" si="1"/>
        <v>0</v>
      </c>
    </row>
    <row r="23" spans="1:15" ht="60" x14ac:dyDescent="0.2">
      <c r="A23" s="123" t="s">
        <v>118</v>
      </c>
      <c r="B23" s="47">
        <v>5</v>
      </c>
      <c r="C23" s="103">
        <v>20</v>
      </c>
      <c r="D23" s="57" t="s">
        <v>48</v>
      </c>
      <c r="E23" s="23" t="s">
        <v>19</v>
      </c>
      <c r="F23" s="33" t="s">
        <v>99</v>
      </c>
      <c r="G23" s="25" t="s">
        <v>83</v>
      </c>
      <c r="H23" s="52">
        <v>20</v>
      </c>
      <c r="I23" s="52">
        <v>30</v>
      </c>
      <c r="J23" s="31">
        <v>155.4</v>
      </c>
      <c r="K23" s="32">
        <v>400</v>
      </c>
      <c r="L23" s="102">
        <f>SUM(CCT!O23:BD23,CEPLAN!O46:BD46)</f>
        <v>0</v>
      </c>
      <c r="M23" s="34">
        <f t="shared" si="0"/>
        <v>400</v>
      </c>
      <c r="N23" s="35">
        <f t="shared" si="2"/>
        <v>62160</v>
      </c>
      <c r="O23" s="35">
        <f t="shared" si="1"/>
        <v>0</v>
      </c>
    </row>
    <row r="24" spans="1:15" ht="45" x14ac:dyDescent="0.2">
      <c r="A24" s="110" t="s">
        <v>119</v>
      </c>
      <c r="B24" s="75">
        <v>6</v>
      </c>
      <c r="C24" s="104">
        <v>21</v>
      </c>
      <c r="D24" s="70" t="s">
        <v>27</v>
      </c>
      <c r="E24" s="60" t="s">
        <v>26</v>
      </c>
      <c r="F24" s="72" t="s">
        <v>100</v>
      </c>
      <c r="G24" s="62" t="s">
        <v>82</v>
      </c>
      <c r="H24" s="63">
        <v>20</v>
      </c>
      <c r="I24" s="63">
        <v>30</v>
      </c>
      <c r="J24" s="71">
        <v>241.68</v>
      </c>
      <c r="K24" s="32">
        <v>70</v>
      </c>
      <c r="L24" s="102">
        <f>SUM(CCT!O24:BD24,CEPLAN!O47:BD47)</f>
        <v>0</v>
      </c>
      <c r="M24" s="34">
        <f t="shared" si="0"/>
        <v>70</v>
      </c>
      <c r="N24" s="35">
        <f t="shared" si="2"/>
        <v>16917.600000000002</v>
      </c>
      <c r="O24" s="35">
        <f t="shared" si="1"/>
        <v>0</v>
      </c>
    </row>
    <row r="25" spans="1:15" ht="60" x14ac:dyDescent="0.2">
      <c r="A25" s="67" t="s">
        <v>119</v>
      </c>
      <c r="B25" s="76">
        <v>7</v>
      </c>
      <c r="C25" s="105">
        <v>22</v>
      </c>
      <c r="D25" s="65" t="s">
        <v>49</v>
      </c>
      <c r="E25" s="66" t="s">
        <v>20</v>
      </c>
      <c r="F25" s="54" t="s">
        <v>96</v>
      </c>
      <c r="G25" s="68" t="s">
        <v>82</v>
      </c>
      <c r="H25" s="74">
        <v>20</v>
      </c>
      <c r="I25" s="74">
        <v>30</v>
      </c>
      <c r="J25" s="38">
        <v>2259.48</v>
      </c>
      <c r="K25" s="32">
        <v>8</v>
      </c>
      <c r="L25" s="102">
        <f>SUM(CCT!O25:BD25,CEPLAN!O48:BD48)</f>
        <v>0</v>
      </c>
      <c r="M25" s="34">
        <f t="shared" si="0"/>
        <v>8</v>
      </c>
      <c r="N25" s="35">
        <f t="shared" si="2"/>
        <v>18075.84</v>
      </c>
      <c r="O25" s="35">
        <f t="shared" si="1"/>
        <v>0</v>
      </c>
    </row>
    <row r="26" spans="1:15" ht="30" x14ac:dyDescent="0.2">
      <c r="A26" s="166" t="s">
        <v>114</v>
      </c>
      <c r="B26" s="163">
        <v>8</v>
      </c>
      <c r="C26" s="104">
        <v>23</v>
      </c>
      <c r="D26" s="70" t="s">
        <v>50</v>
      </c>
      <c r="E26" s="60" t="s">
        <v>19</v>
      </c>
      <c r="F26" s="72" t="s">
        <v>101</v>
      </c>
      <c r="G26" s="62" t="s">
        <v>81</v>
      </c>
      <c r="H26" s="63">
        <v>20</v>
      </c>
      <c r="I26" s="63">
        <v>30</v>
      </c>
      <c r="J26" s="71">
        <v>304.8</v>
      </c>
      <c r="K26" s="32">
        <v>250</v>
      </c>
      <c r="L26" s="102">
        <f>SUM(CCT!O26:BD26,CEPLAN!O49:BD49)</f>
        <v>0</v>
      </c>
      <c r="M26" s="34">
        <f t="shared" si="0"/>
        <v>250</v>
      </c>
      <c r="N26" s="35">
        <f t="shared" si="2"/>
        <v>76200</v>
      </c>
      <c r="O26" s="35">
        <f t="shared" si="1"/>
        <v>0</v>
      </c>
    </row>
    <row r="27" spans="1:15" ht="30" x14ac:dyDescent="0.2">
      <c r="A27" s="168"/>
      <c r="B27" s="165"/>
      <c r="C27" s="104">
        <v>24</v>
      </c>
      <c r="D27" s="70" t="s">
        <v>51</v>
      </c>
      <c r="E27" s="60" t="s">
        <v>19</v>
      </c>
      <c r="F27" s="72" t="s">
        <v>101</v>
      </c>
      <c r="G27" s="62" t="s">
        <v>82</v>
      </c>
      <c r="H27" s="63">
        <v>20</v>
      </c>
      <c r="I27" s="63">
        <v>30</v>
      </c>
      <c r="J27" s="71">
        <v>1700</v>
      </c>
      <c r="K27" s="32">
        <v>14</v>
      </c>
      <c r="L27" s="102">
        <f>SUM(CCT!O27:BD27,CEPLAN!O50:BD50)</f>
        <v>0</v>
      </c>
      <c r="M27" s="34">
        <f t="shared" si="0"/>
        <v>14</v>
      </c>
      <c r="N27" s="35">
        <f t="shared" si="2"/>
        <v>23800</v>
      </c>
      <c r="O27" s="35">
        <f t="shared" si="1"/>
        <v>0</v>
      </c>
    </row>
    <row r="28" spans="1:15" s="84" customFormat="1" x14ac:dyDescent="0.2">
      <c r="A28" s="50" t="s">
        <v>79</v>
      </c>
      <c r="B28" s="85">
        <v>9</v>
      </c>
      <c r="C28" s="106">
        <v>25</v>
      </c>
      <c r="D28" s="86" t="s">
        <v>52</v>
      </c>
      <c r="E28" s="87"/>
      <c r="F28" s="88"/>
      <c r="G28" s="89" t="s">
        <v>82</v>
      </c>
      <c r="H28" s="78">
        <v>20</v>
      </c>
      <c r="I28" s="78">
        <v>30</v>
      </c>
      <c r="J28" s="79"/>
      <c r="K28" s="80"/>
      <c r="L28" s="81">
        <f>SUM(CCT!O28:BD28,CEPLAN!O51:BD51)</f>
        <v>0</v>
      </c>
      <c r="M28" s="82"/>
      <c r="N28" s="83"/>
      <c r="O28" s="83"/>
    </row>
    <row r="29" spans="1:15" ht="45" x14ac:dyDescent="0.2">
      <c r="A29" s="63" t="s">
        <v>119</v>
      </c>
      <c r="B29" s="77">
        <v>10</v>
      </c>
      <c r="C29" s="104">
        <v>26</v>
      </c>
      <c r="D29" s="90" t="s">
        <v>53</v>
      </c>
      <c r="E29" s="91" t="s">
        <v>19</v>
      </c>
      <c r="F29" s="92" t="s">
        <v>102</v>
      </c>
      <c r="G29" s="93" t="s">
        <v>82</v>
      </c>
      <c r="H29" s="73">
        <v>20</v>
      </c>
      <c r="I29" s="73">
        <v>30</v>
      </c>
      <c r="J29" s="71">
        <v>1825</v>
      </c>
      <c r="K29" s="32">
        <v>17</v>
      </c>
      <c r="L29" s="102">
        <f>SUM(CCT!O29:BD29,CEPLAN!O52:BD52)</f>
        <v>0</v>
      </c>
      <c r="M29" s="34">
        <f t="shared" si="0"/>
        <v>17</v>
      </c>
      <c r="N29" s="35">
        <f t="shared" si="2"/>
        <v>31025</v>
      </c>
      <c r="O29" s="35">
        <f t="shared" si="1"/>
        <v>0</v>
      </c>
    </row>
    <row r="30" spans="1:15" ht="45" x14ac:dyDescent="0.2">
      <c r="A30" s="139" t="s">
        <v>114</v>
      </c>
      <c r="B30" s="137">
        <v>11</v>
      </c>
      <c r="C30" s="105">
        <v>27</v>
      </c>
      <c r="D30" s="55" t="s">
        <v>54</v>
      </c>
      <c r="E30" s="37" t="s">
        <v>19</v>
      </c>
      <c r="F30" s="50" t="s">
        <v>101</v>
      </c>
      <c r="G30" s="25" t="s">
        <v>81</v>
      </c>
      <c r="H30" s="52">
        <v>20</v>
      </c>
      <c r="I30" s="52">
        <v>30</v>
      </c>
      <c r="J30" s="31">
        <v>960</v>
      </c>
      <c r="K30" s="32">
        <v>55</v>
      </c>
      <c r="L30" s="102">
        <f>SUM(CCT!O30:BD30,CEPLAN!O53:BD53)</f>
        <v>0</v>
      </c>
      <c r="M30" s="34">
        <f t="shared" si="0"/>
        <v>55</v>
      </c>
      <c r="N30" s="35">
        <f t="shared" si="2"/>
        <v>52800</v>
      </c>
      <c r="O30" s="35">
        <f t="shared" si="1"/>
        <v>0</v>
      </c>
    </row>
    <row r="31" spans="1:15" ht="45" x14ac:dyDescent="0.2">
      <c r="A31" s="140"/>
      <c r="B31" s="138"/>
      <c r="C31" s="103">
        <v>28</v>
      </c>
      <c r="D31" s="55" t="s">
        <v>55</v>
      </c>
      <c r="E31" s="37" t="s">
        <v>19</v>
      </c>
      <c r="F31" s="50" t="s">
        <v>101</v>
      </c>
      <c r="G31" s="25" t="s">
        <v>82</v>
      </c>
      <c r="H31" s="52">
        <v>20</v>
      </c>
      <c r="I31" s="52">
        <v>30</v>
      </c>
      <c r="J31" s="31">
        <v>1600</v>
      </c>
      <c r="K31" s="32">
        <v>12</v>
      </c>
      <c r="L31" s="102">
        <f>SUM(CCT!O31:BD31,CEPLAN!O54:BD54)</f>
        <v>0</v>
      </c>
      <c r="M31" s="34">
        <f t="shared" si="0"/>
        <v>12</v>
      </c>
      <c r="N31" s="35">
        <f t="shared" si="2"/>
        <v>19200</v>
      </c>
      <c r="O31" s="35">
        <f t="shared" si="1"/>
        <v>0</v>
      </c>
    </row>
    <row r="32" spans="1:15" ht="60" x14ac:dyDescent="0.2">
      <c r="A32" s="166" t="s">
        <v>119</v>
      </c>
      <c r="B32" s="163">
        <v>12</v>
      </c>
      <c r="C32" s="104">
        <v>29</v>
      </c>
      <c r="D32" s="70" t="s">
        <v>56</v>
      </c>
      <c r="E32" s="60" t="s">
        <v>19</v>
      </c>
      <c r="F32" s="63" t="s">
        <v>103</v>
      </c>
      <c r="G32" s="62" t="s">
        <v>82</v>
      </c>
      <c r="H32" s="72">
        <v>20</v>
      </c>
      <c r="I32" s="72">
        <v>30</v>
      </c>
      <c r="J32" s="71">
        <v>987.88</v>
      </c>
      <c r="K32" s="32">
        <v>18</v>
      </c>
      <c r="L32" s="102">
        <f>SUM(CCT!O32:BD32,CEPLAN!O55:BD55)</f>
        <v>0</v>
      </c>
      <c r="M32" s="34">
        <f t="shared" si="0"/>
        <v>18</v>
      </c>
      <c r="N32" s="35">
        <f t="shared" si="2"/>
        <v>17781.84</v>
      </c>
      <c r="O32" s="35">
        <f t="shared" si="1"/>
        <v>0</v>
      </c>
    </row>
    <row r="33" spans="1:15" ht="30" x14ac:dyDescent="0.2">
      <c r="A33" s="167"/>
      <c r="B33" s="164"/>
      <c r="C33" s="104">
        <v>30</v>
      </c>
      <c r="D33" s="70" t="s">
        <v>57</v>
      </c>
      <c r="E33" s="60" t="s">
        <v>20</v>
      </c>
      <c r="F33" s="63" t="s">
        <v>96</v>
      </c>
      <c r="G33" s="62" t="s">
        <v>81</v>
      </c>
      <c r="H33" s="72">
        <v>20</v>
      </c>
      <c r="I33" s="72">
        <v>30</v>
      </c>
      <c r="J33" s="71">
        <v>14.55</v>
      </c>
      <c r="K33" s="32">
        <v>25</v>
      </c>
      <c r="L33" s="102">
        <f>SUM(CCT!O33:BD33,CEPLAN!O56:BD56)</f>
        <v>0</v>
      </c>
      <c r="M33" s="34">
        <f t="shared" si="0"/>
        <v>25</v>
      </c>
      <c r="N33" s="35">
        <f t="shared" si="2"/>
        <v>363.75</v>
      </c>
      <c r="O33" s="35">
        <f t="shared" si="1"/>
        <v>0</v>
      </c>
    </row>
    <row r="34" spans="1:15" ht="45" x14ac:dyDescent="0.2">
      <c r="A34" s="168"/>
      <c r="B34" s="165"/>
      <c r="C34" s="104">
        <v>31</v>
      </c>
      <c r="D34" s="70" t="s">
        <v>58</v>
      </c>
      <c r="E34" s="60" t="s">
        <v>20</v>
      </c>
      <c r="F34" s="63" t="s">
        <v>96</v>
      </c>
      <c r="G34" s="62" t="s">
        <v>81</v>
      </c>
      <c r="H34" s="72">
        <v>20</v>
      </c>
      <c r="I34" s="72">
        <v>30</v>
      </c>
      <c r="J34" s="71">
        <v>23.78</v>
      </c>
      <c r="K34" s="32">
        <v>30</v>
      </c>
      <c r="L34" s="102">
        <f>SUM(CCT!O34:BD34,CEPLAN!O57:BD57)</f>
        <v>0</v>
      </c>
      <c r="M34" s="34">
        <f t="shared" si="0"/>
        <v>30</v>
      </c>
      <c r="N34" s="35">
        <f t="shared" si="2"/>
        <v>713.40000000000009</v>
      </c>
      <c r="O34" s="35">
        <f t="shared" si="1"/>
        <v>0</v>
      </c>
    </row>
    <row r="35" spans="1:15" ht="45" x14ac:dyDescent="0.2">
      <c r="A35" s="33" t="s">
        <v>119</v>
      </c>
      <c r="B35" s="47">
        <v>13</v>
      </c>
      <c r="C35" s="103">
        <v>32</v>
      </c>
      <c r="D35" s="55" t="s">
        <v>59</v>
      </c>
      <c r="E35" s="23" t="s">
        <v>19</v>
      </c>
      <c r="F35" s="40" t="s">
        <v>104</v>
      </c>
      <c r="G35" s="25" t="s">
        <v>81</v>
      </c>
      <c r="H35" s="30">
        <v>20</v>
      </c>
      <c r="I35" s="30">
        <v>30</v>
      </c>
      <c r="J35" s="31">
        <v>649.37</v>
      </c>
      <c r="K35" s="32">
        <v>80</v>
      </c>
      <c r="L35" s="102">
        <f>SUM(CCT!O35:BD35,CEPLAN!O58:BD58)</f>
        <v>0</v>
      </c>
      <c r="M35" s="34">
        <f t="shared" si="0"/>
        <v>80</v>
      </c>
      <c r="N35" s="35">
        <f t="shared" si="2"/>
        <v>51949.599999999999</v>
      </c>
      <c r="O35" s="35">
        <f t="shared" si="1"/>
        <v>0</v>
      </c>
    </row>
    <row r="36" spans="1:15" ht="45" x14ac:dyDescent="0.2">
      <c r="A36" s="121" t="s">
        <v>119</v>
      </c>
      <c r="B36" s="96">
        <v>14</v>
      </c>
      <c r="C36" s="104">
        <v>33</v>
      </c>
      <c r="D36" s="70" t="s">
        <v>60</v>
      </c>
      <c r="E36" s="60" t="s">
        <v>19</v>
      </c>
      <c r="F36" s="95" t="s">
        <v>104</v>
      </c>
      <c r="G36" s="62" t="s">
        <v>81</v>
      </c>
      <c r="H36" s="72">
        <v>20</v>
      </c>
      <c r="I36" s="72">
        <v>30</v>
      </c>
      <c r="J36" s="71">
        <v>466.66</v>
      </c>
      <c r="K36" s="36">
        <v>15</v>
      </c>
      <c r="L36" s="102">
        <f>SUM(CCT!O36:BD36,CEPLAN!O59:BD59)</f>
        <v>0</v>
      </c>
      <c r="M36" s="34">
        <f t="shared" si="0"/>
        <v>15</v>
      </c>
      <c r="N36" s="35">
        <f t="shared" si="2"/>
        <v>6999.9000000000005</v>
      </c>
      <c r="O36" s="35">
        <f t="shared" si="1"/>
        <v>0</v>
      </c>
    </row>
    <row r="37" spans="1:15" ht="45" x14ac:dyDescent="0.2">
      <c r="A37" s="33" t="s">
        <v>119</v>
      </c>
      <c r="B37" s="47">
        <v>15</v>
      </c>
      <c r="C37" s="103">
        <v>34</v>
      </c>
      <c r="D37" s="55" t="s">
        <v>61</v>
      </c>
      <c r="E37" s="23" t="s">
        <v>19</v>
      </c>
      <c r="F37" s="30" t="s">
        <v>104</v>
      </c>
      <c r="G37" s="25" t="s">
        <v>81</v>
      </c>
      <c r="H37" s="30">
        <v>20</v>
      </c>
      <c r="I37" s="30">
        <v>30</v>
      </c>
      <c r="J37" s="31">
        <v>379.33</v>
      </c>
      <c r="K37" s="36">
        <v>150</v>
      </c>
      <c r="L37" s="102">
        <f>SUM(CCT!O37:BD37,CEPLAN!O60:BD60)</f>
        <v>0</v>
      </c>
      <c r="M37" s="34">
        <f t="shared" si="0"/>
        <v>150</v>
      </c>
      <c r="N37" s="35">
        <f t="shared" si="2"/>
        <v>56899.5</v>
      </c>
      <c r="O37" s="35">
        <f t="shared" si="1"/>
        <v>0</v>
      </c>
    </row>
    <row r="38" spans="1:15" ht="45" x14ac:dyDescent="0.2">
      <c r="A38" s="63" t="s">
        <v>120</v>
      </c>
      <c r="B38" s="77">
        <v>16</v>
      </c>
      <c r="C38" s="104">
        <v>35</v>
      </c>
      <c r="D38" s="70" t="s">
        <v>22</v>
      </c>
      <c r="E38" s="60" t="s">
        <v>19</v>
      </c>
      <c r="F38" s="72" t="s">
        <v>105</v>
      </c>
      <c r="G38" s="62" t="s">
        <v>81</v>
      </c>
      <c r="H38" s="72">
        <v>20</v>
      </c>
      <c r="I38" s="72">
        <v>30</v>
      </c>
      <c r="J38" s="71">
        <v>98.78</v>
      </c>
      <c r="K38" s="36">
        <v>700</v>
      </c>
      <c r="L38" s="102">
        <f>SUM(CCT!O38:BD38,CEPLAN!O61:BD61)</f>
        <v>0</v>
      </c>
      <c r="M38" s="34">
        <f t="shared" si="0"/>
        <v>700</v>
      </c>
      <c r="N38" s="35">
        <f t="shared" si="2"/>
        <v>69146</v>
      </c>
      <c r="O38" s="35">
        <f t="shared" si="1"/>
        <v>0</v>
      </c>
    </row>
    <row r="39" spans="1:15" x14ac:dyDescent="0.2">
      <c r="A39" s="139" t="s">
        <v>119</v>
      </c>
      <c r="B39" s="137">
        <v>17</v>
      </c>
      <c r="C39" s="103">
        <v>36</v>
      </c>
      <c r="D39" s="55" t="s">
        <v>23</v>
      </c>
      <c r="E39" s="23" t="s">
        <v>19</v>
      </c>
      <c r="F39" s="27" t="s">
        <v>106</v>
      </c>
      <c r="G39" s="25" t="s">
        <v>83</v>
      </c>
      <c r="H39" s="30">
        <v>20</v>
      </c>
      <c r="I39" s="30">
        <v>30</v>
      </c>
      <c r="J39" s="28">
        <v>110.11</v>
      </c>
      <c r="K39" s="36">
        <v>1000</v>
      </c>
      <c r="L39" s="102">
        <f>SUM(CCT!O39:BD39,CEPLAN!O62:BD62)</f>
        <v>0</v>
      </c>
      <c r="M39" s="34">
        <f t="shared" si="0"/>
        <v>1000</v>
      </c>
      <c r="N39" s="35">
        <f t="shared" si="2"/>
        <v>110110</v>
      </c>
      <c r="O39" s="35">
        <f t="shared" si="1"/>
        <v>0</v>
      </c>
    </row>
    <row r="40" spans="1:15" x14ac:dyDescent="0.2">
      <c r="A40" s="145"/>
      <c r="B40" s="146"/>
      <c r="C40" s="103">
        <v>37</v>
      </c>
      <c r="D40" s="55" t="s">
        <v>24</v>
      </c>
      <c r="E40" s="37" t="s">
        <v>20</v>
      </c>
      <c r="F40" s="50" t="s">
        <v>106</v>
      </c>
      <c r="G40" s="25" t="s">
        <v>83</v>
      </c>
      <c r="H40" s="30">
        <v>20</v>
      </c>
      <c r="I40" s="39">
        <v>30</v>
      </c>
      <c r="J40" s="116">
        <v>10.39</v>
      </c>
      <c r="K40" s="36">
        <v>1000</v>
      </c>
      <c r="L40" s="102">
        <f>SUM(CCT!O40:BD40,CEPLAN!O63:BD63)</f>
        <v>-1884.6</v>
      </c>
      <c r="M40" s="34">
        <f t="shared" si="0"/>
        <v>2884.6</v>
      </c>
      <c r="N40" s="35">
        <f t="shared" si="2"/>
        <v>10390</v>
      </c>
      <c r="O40" s="35">
        <f t="shared" si="1"/>
        <v>-19580.993999999999</v>
      </c>
    </row>
    <row r="41" spans="1:15" ht="30" x14ac:dyDescent="0.2">
      <c r="A41" s="140"/>
      <c r="B41" s="138"/>
      <c r="C41" s="103">
        <v>38</v>
      </c>
      <c r="D41" s="55" t="s">
        <v>25</v>
      </c>
      <c r="E41" s="37" t="s">
        <v>20</v>
      </c>
      <c r="F41" s="50" t="s">
        <v>106</v>
      </c>
      <c r="G41" s="25" t="s">
        <v>81</v>
      </c>
      <c r="H41" s="30">
        <v>20</v>
      </c>
      <c r="I41" s="39">
        <v>30</v>
      </c>
      <c r="J41" s="116">
        <v>18.739999999999998</v>
      </c>
      <c r="K41" s="36">
        <v>300</v>
      </c>
      <c r="L41" s="102">
        <f>SUM(CCT!O41:BD41,CEPLAN!O64:BD64)</f>
        <v>0</v>
      </c>
      <c r="M41" s="34">
        <f t="shared" si="0"/>
        <v>300</v>
      </c>
      <c r="N41" s="35">
        <f t="shared" si="2"/>
        <v>5621.9999999999991</v>
      </c>
      <c r="O41" s="35">
        <f t="shared" si="1"/>
        <v>0</v>
      </c>
    </row>
    <row r="42" spans="1:15" ht="30" x14ac:dyDescent="0.2">
      <c r="A42" s="173" t="s">
        <v>119</v>
      </c>
      <c r="B42" s="161">
        <v>18</v>
      </c>
      <c r="C42" s="104">
        <v>39</v>
      </c>
      <c r="D42" s="70" t="s">
        <v>62</v>
      </c>
      <c r="E42" s="60" t="s">
        <v>19</v>
      </c>
      <c r="F42" s="63" t="s">
        <v>104</v>
      </c>
      <c r="G42" s="62" t="s">
        <v>81</v>
      </c>
      <c r="H42" s="72">
        <v>20</v>
      </c>
      <c r="I42" s="72">
        <v>30</v>
      </c>
      <c r="J42" s="117">
        <v>774</v>
      </c>
      <c r="K42" s="36">
        <v>100</v>
      </c>
      <c r="L42" s="102">
        <f>SUM(CCT!O42:BD42,CEPLAN!O65:BD65)</f>
        <v>0</v>
      </c>
      <c r="M42" s="34">
        <f t="shared" si="0"/>
        <v>100</v>
      </c>
      <c r="N42" s="35">
        <f t="shared" si="2"/>
        <v>77400</v>
      </c>
      <c r="O42" s="35">
        <f t="shared" si="1"/>
        <v>0</v>
      </c>
    </row>
    <row r="43" spans="1:15" ht="30" x14ac:dyDescent="0.2">
      <c r="A43" s="174"/>
      <c r="B43" s="176"/>
      <c r="C43" s="104">
        <v>40</v>
      </c>
      <c r="D43" s="70" t="s">
        <v>63</v>
      </c>
      <c r="E43" s="60" t="s">
        <v>19</v>
      </c>
      <c r="F43" s="63" t="s">
        <v>104</v>
      </c>
      <c r="G43" s="62" t="s">
        <v>81</v>
      </c>
      <c r="H43" s="72">
        <v>20</v>
      </c>
      <c r="I43" s="72">
        <v>30</v>
      </c>
      <c r="J43" s="117">
        <v>628</v>
      </c>
      <c r="K43" s="36">
        <v>110</v>
      </c>
      <c r="L43" s="102">
        <f>SUM(CCT!O43:BD43,CEPLAN!O66:BD66)</f>
        <v>0</v>
      </c>
      <c r="M43" s="34">
        <f t="shared" si="0"/>
        <v>110</v>
      </c>
      <c r="N43" s="35">
        <f t="shared" si="2"/>
        <v>69080</v>
      </c>
      <c r="O43" s="35">
        <f t="shared" si="1"/>
        <v>0</v>
      </c>
    </row>
    <row r="44" spans="1:15" ht="30" x14ac:dyDescent="0.2">
      <c r="A44" s="174"/>
      <c r="B44" s="176"/>
      <c r="C44" s="104">
        <v>41</v>
      </c>
      <c r="D44" s="70" t="s">
        <v>64</v>
      </c>
      <c r="E44" s="60" t="s">
        <v>19</v>
      </c>
      <c r="F44" s="63" t="s">
        <v>104</v>
      </c>
      <c r="G44" s="62" t="s">
        <v>81</v>
      </c>
      <c r="H44" s="72">
        <v>20</v>
      </c>
      <c r="I44" s="72">
        <v>30</v>
      </c>
      <c r="J44" s="117">
        <v>359</v>
      </c>
      <c r="K44" s="36">
        <v>60</v>
      </c>
      <c r="L44" s="102">
        <f>SUM(CCT!O44:BD44,CEPLAN!O67:BD67)</f>
        <v>0</v>
      </c>
      <c r="M44" s="34">
        <f t="shared" si="0"/>
        <v>60</v>
      </c>
      <c r="N44" s="35">
        <f t="shared" si="2"/>
        <v>21540</v>
      </c>
      <c r="O44" s="35">
        <f t="shared" si="1"/>
        <v>0</v>
      </c>
    </row>
    <row r="45" spans="1:15" ht="30" x14ac:dyDescent="0.2">
      <c r="A45" s="174"/>
      <c r="B45" s="176"/>
      <c r="C45" s="104">
        <v>42</v>
      </c>
      <c r="D45" s="70" t="s">
        <v>65</v>
      </c>
      <c r="E45" s="60" t="s">
        <v>20</v>
      </c>
      <c r="F45" s="63" t="s">
        <v>104</v>
      </c>
      <c r="G45" s="62" t="s">
        <v>81</v>
      </c>
      <c r="H45" s="72">
        <v>20</v>
      </c>
      <c r="I45" s="72">
        <v>30</v>
      </c>
      <c r="J45" s="117">
        <v>21.63</v>
      </c>
      <c r="K45" s="36">
        <v>130</v>
      </c>
      <c r="L45" s="102">
        <f>SUM(CCT!O45:BD45,CEPLAN!O68:BD68)</f>
        <v>0</v>
      </c>
      <c r="M45" s="34">
        <f t="shared" si="0"/>
        <v>130</v>
      </c>
      <c r="N45" s="35">
        <f t="shared" si="2"/>
        <v>2811.9</v>
      </c>
      <c r="O45" s="35">
        <f t="shared" si="1"/>
        <v>0</v>
      </c>
    </row>
    <row r="46" spans="1:15" ht="30" x14ac:dyDescent="0.2">
      <c r="A46" s="174"/>
      <c r="B46" s="176"/>
      <c r="C46" s="104">
        <v>43</v>
      </c>
      <c r="D46" s="70" t="s">
        <v>66</v>
      </c>
      <c r="E46" s="60" t="s">
        <v>20</v>
      </c>
      <c r="F46" s="63" t="s">
        <v>107</v>
      </c>
      <c r="G46" s="62" t="s">
        <v>81</v>
      </c>
      <c r="H46" s="72">
        <v>20</v>
      </c>
      <c r="I46" s="72">
        <v>30</v>
      </c>
      <c r="J46" s="117">
        <v>208</v>
      </c>
      <c r="K46" s="36">
        <v>135</v>
      </c>
      <c r="L46" s="102">
        <f>SUM(CCT!O46:BD46,CEPLAN!O69:BD69)</f>
        <v>0</v>
      </c>
      <c r="M46" s="34">
        <f t="shared" si="0"/>
        <v>135</v>
      </c>
      <c r="N46" s="35">
        <f t="shared" si="2"/>
        <v>28080</v>
      </c>
      <c r="O46" s="35">
        <f t="shared" si="1"/>
        <v>0</v>
      </c>
    </row>
    <row r="47" spans="1:15" ht="30" x14ac:dyDescent="0.2">
      <c r="A47" s="174"/>
      <c r="B47" s="176"/>
      <c r="C47" s="104">
        <v>44</v>
      </c>
      <c r="D47" s="70" t="s">
        <v>67</v>
      </c>
      <c r="E47" s="60" t="s">
        <v>20</v>
      </c>
      <c r="F47" s="63" t="s">
        <v>104</v>
      </c>
      <c r="G47" s="98" t="s">
        <v>84</v>
      </c>
      <c r="H47" s="72">
        <v>20</v>
      </c>
      <c r="I47" s="72">
        <v>30</v>
      </c>
      <c r="J47" s="117">
        <v>54.5</v>
      </c>
      <c r="K47" s="36">
        <v>35</v>
      </c>
      <c r="L47" s="102">
        <f>SUM(CCT!O47:BD47,CEPLAN!O70:BD70)</f>
        <v>0</v>
      </c>
      <c r="M47" s="34">
        <f t="shared" si="0"/>
        <v>35</v>
      </c>
      <c r="N47" s="35">
        <f t="shared" si="2"/>
        <v>1907.5</v>
      </c>
      <c r="O47" s="35">
        <f t="shared" si="1"/>
        <v>0</v>
      </c>
    </row>
    <row r="48" spans="1:15" ht="45" x14ac:dyDescent="0.2">
      <c r="A48" s="175"/>
      <c r="B48" s="162"/>
      <c r="C48" s="104">
        <v>45</v>
      </c>
      <c r="D48" s="70" t="s">
        <v>68</v>
      </c>
      <c r="E48" s="60" t="s">
        <v>20</v>
      </c>
      <c r="F48" s="63" t="s">
        <v>104</v>
      </c>
      <c r="G48" s="98" t="s">
        <v>81</v>
      </c>
      <c r="H48" s="72">
        <v>20</v>
      </c>
      <c r="I48" s="72">
        <v>30</v>
      </c>
      <c r="J48" s="117">
        <v>68.22</v>
      </c>
      <c r="K48" s="36">
        <v>160</v>
      </c>
      <c r="L48" s="102">
        <f>SUM(CCT!O48:BD48,CEPLAN!O71:BD71)</f>
        <v>0</v>
      </c>
      <c r="M48" s="34">
        <f t="shared" si="0"/>
        <v>160</v>
      </c>
      <c r="N48" s="35">
        <f t="shared" si="2"/>
        <v>10915.2</v>
      </c>
      <c r="O48" s="35">
        <f t="shared" si="1"/>
        <v>0</v>
      </c>
    </row>
    <row r="49" spans="1:15" ht="30" x14ac:dyDescent="0.2">
      <c r="A49" s="171" t="s">
        <v>121</v>
      </c>
      <c r="B49" s="169">
        <v>19</v>
      </c>
      <c r="C49" s="103">
        <v>46</v>
      </c>
      <c r="D49" s="55" t="s">
        <v>69</v>
      </c>
      <c r="E49" s="23" t="s">
        <v>19</v>
      </c>
      <c r="F49" s="54" t="s">
        <v>108</v>
      </c>
      <c r="G49" s="25" t="s">
        <v>81</v>
      </c>
      <c r="H49" s="30">
        <v>20</v>
      </c>
      <c r="I49" s="30">
        <v>30</v>
      </c>
      <c r="J49" s="38">
        <v>113.83</v>
      </c>
      <c r="K49" s="36">
        <v>115</v>
      </c>
      <c r="L49" s="102">
        <f>SUM(CCT!O49:BD49,CEPLAN!O72:BD72)</f>
        <v>0</v>
      </c>
      <c r="M49" s="34">
        <f t="shared" si="0"/>
        <v>115</v>
      </c>
      <c r="N49" s="35">
        <f t="shared" si="2"/>
        <v>13090.449999999999</v>
      </c>
      <c r="O49" s="35">
        <f t="shared" si="1"/>
        <v>0</v>
      </c>
    </row>
    <row r="50" spans="1:15" ht="30" x14ac:dyDescent="0.2">
      <c r="A50" s="172"/>
      <c r="B50" s="170"/>
      <c r="C50" s="103">
        <v>47</v>
      </c>
      <c r="D50" s="55" t="s">
        <v>70</v>
      </c>
      <c r="E50" s="23" t="s">
        <v>20</v>
      </c>
      <c r="F50" s="30" t="s">
        <v>109</v>
      </c>
      <c r="G50" s="24" t="s">
        <v>81</v>
      </c>
      <c r="H50" s="30">
        <v>20</v>
      </c>
      <c r="I50" s="30">
        <v>30</v>
      </c>
      <c r="J50" s="31">
        <v>3.3</v>
      </c>
      <c r="K50" s="36">
        <v>115</v>
      </c>
      <c r="L50" s="102">
        <f>SUM(CCT!O50:BD50,CEPLAN!O73:BD73)</f>
        <v>0</v>
      </c>
      <c r="M50" s="34">
        <f t="shared" si="0"/>
        <v>115</v>
      </c>
      <c r="N50" s="35">
        <f t="shared" si="2"/>
        <v>379.5</v>
      </c>
      <c r="O50" s="35">
        <f t="shared" si="1"/>
        <v>0</v>
      </c>
    </row>
    <row r="51" spans="1:15" ht="60" x14ac:dyDescent="0.2">
      <c r="A51" s="124" t="s">
        <v>119</v>
      </c>
      <c r="B51" s="94">
        <v>20</v>
      </c>
      <c r="C51" s="104">
        <v>48</v>
      </c>
      <c r="D51" s="70" t="s">
        <v>71</v>
      </c>
      <c r="E51" s="60" t="s">
        <v>19</v>
      </c>
      <c r="F51" s="72" t="s">
        <v>96</v>
      </c>
      <c r="G51" s="98" t="s">
        <v>83</v>
      </c>
      <c r="H51" s="72">
        <v>20</v>
      </c>
      <c r="I51" s="72">
        <v>30</v>
      </c>
      <c r="J51" s="108">
        <v>365.7</v>
      </c>
      <c r="K51" s="36">
        <v>121</v>
      </c>
      <c r="L51" s="102">
        <f>SUM(CCT!O51:BD51,CEPLAN!O74:BD74)</f>
        <v>0</v>
      </c>
      <c r="M51" s="34">
        <f t="shared" si="0"/>
        <v>121</v>
      </c>
      <c r="N51" s="35">
        <f t="shared" si="2"/>
        <v>44249.7</v>
      </c>
      <c r="O51" s="35">
        <f t="shared" si="1"/>
        <v>0</v>
      </c>
    </row>
    <row r="52" spans="1:15" ht="45" x14ac:dyDescent="0.2">
      <c r="A52" s="50" t="s">
        <v>120</v>
      </c>
      <c r="B52" s="97">
        <v>21</v>
      </c>
      <c r="C52" s="107">
        <v>49</v>
      </c>
      <c r="D52" s="58" t="s">
        <v>72</v>
      </c>
      <c r="E52" s="23" t="s">
        <v>20</v>
      </c>
      <c r="F52" s="27" t="s">
        <v>105</v>
      </c>
      <c r="G52" s="24" t="s">
        <v>81</v>
      </c>
      <c r="H52" s="30">
        <v>20</v>
      </c>
      <c r="I52" s="30">
        <v>30</v>
      </c>
      <c r="J52" s="28">
        <v>45.09</v>
      </c>
      <c r="K52" s="36">
        <v>1500</v>
      </c>
      <c r="L52" s="102">
        <f>SUM(CCT!O52:BD52,CEPLAN!O75:BD75)</f>
        <v>0</v>
      </c>
      <c r="M52" s="34">
        <f t="shared" si="0"/>
        <v>1500</v>
      </c>
      <c r="N52" s="35">
        <f t="shared" si="2"/>
        <v>67635</v>
      </c>
      <c r="O52" s="35">
        <f t="shared" si="1"/>
        <v>0</v>
      </c>
    </row>
    <row r="53" spans="1:15" ht="30" x14ac:dyDescent="0.2">
      <c r="A53" s="166" t="s">
        <v>119</v>
      </c>
      <c r="B53" s="163">
        <v>22</v>
      </c>
      <c r="C53" s="104">
        <v>50</v>
      </c>
      <c r="D53" s="70" t="s">
        <v>73</v>
      </c>
      <c r="E53" s="60" t="s">
        <v>19</v>
      </c>
      <c r="F53" s="63" t="s">
        <v>110</v>
      </c>
      <c r="G53" s="62" t="s">
        <v>81</v>
      </c>
      <c r="H53" s="72">
        <v>20</v>
      </c>
      <c r="I53" s="72">
        <v>30</v>
      </c>
      <c r="J53" s="117">
        <v>425.99</v>
      </c>
      <c r="K53" s="36">
        <v>360</v>
      </c>
      <c r="L53" s="102">
        <f>SUM(CCT!O53:BD53,CEPLAN!O76:BD76)</f>
        <v>0</v>
      </c>
      <c r="M53" s="34">
        <f t="shared" si="0"/>
        <v>360</v>
      </c>
      <c r="N53" s="35">
        <f t="shared" si="2"/>
        <v>153356.4</v>
      </c>
      <c r="O53" s="35">
        <f t="shared" si="1"/>
        <v>0</v>
      </c>
    </row>
    <row r="54" spans="1:15" x14ac:dyDescent="0.2">
      <c r="A54" s="167"/>
      <c r="B54" s="164"/>
      <c r="C54" s="104">
        <v>51</v>
      </c>
      <c r="D54" s="70" t="s">
        <v>28</v>
      </c>
      <c r="E54" s="60" t="s">
        <v>20</v>
      </c>
      <c r="F54" s="63" t="s">
        <v>96</v>
      </c>
      <c r="G54" s="62" t="s">
        <v>81</v>
      </c>
      <c r="H54" s="72">
        <v>20</v>
      </c>
      <c r="I54" s="72">
        <v>30</v>
      </c>
      <c r="J54" s="117">
        <v>14.14</v>
      </c>
      <c r="K54" s="36">
        <v>1060</v>
      </c>
      <c r="L54" s="102">
        <f>SUM(CCT!O54:BD54,CEPLAN!O77:BD77)</f>
        <v>0</v>
      </c>
      <c r="M54" s="34">
        <f t="shared" si="0"/>
        <v>1060</v>
      </c>
      <c r="N54" s="35">
        <f t="shared" si="2"/>
        <v>14988.400000000001</v>
      </c>
      <c r="O54" s="35">
        <f t="shared" si="1"/>
        <v>0</v>
      </c>
    </row>
    <row r="55" spans="1:15" x14ac:dyDescent="0.2">
      <c r="A55" s="167"/>
      <c r="B55" s="164"/>
      <c r="C55" s="104">
        <v>52</v>
      </c>
      <c r="D55" s="70" t="s">
        <v>29</v>
      </c>
      <c r="E55" s="60" t="s">
        <v>20</v>
      </c>
      <c r="F55" s="63" t="s">
        <v>96</v>
      </c>
      <c r="G55" s="62" t="s">
        <v>81</v>
      </c>
      <c r="H55" s="72">
        <v>20</v>
      </c>
      <c r="I55" s="72">
        <v>30</v>
      </c>
      <c r="J55" s="117">
        <v>20.73</v>
      </c>
      <c r="K55" s="36">
        <v>400</v>
      </c>
      <c r="L55" s="102">
        <f>SUM(CCT!O55:BD55,CEPLAN!O78:BD78)</f>
        <v>0</v>
      </c>
      <c r="M55" s="34">
        <f t="shared" si="0"/>
        <v>400</v>
      </c>
      <c r="N55" s="35">
        <f t="shared" si="2"/>
        <v>8292</v>
      </c>
      <c r="O55" s="35">
        <f t="shared" si="1"/>
        <v>0</v>
      </c>
    </row>
    <row r="56" spans="1:15" ht="45" x14ac:dyDescent="0.2">
      <c r="A56" s="167"/>
      <c r="B56" s="164"/>
      <c r="C56" s="104">
        <v>53</v>
      </c>
      <c r="D56" s="70" t="s">
        <v>74</v>
      </c>
      <c r="E56" s="60" t="s">
        <v>19</v>
      </c>
      <c r="F56" s="63" t="s">
        <v>96</v>
      </c>
      <c r="G56" s="62" t="s">
        <v>81</v>
      </c>
      <c r="H56" s="72">
        <v>20</v>
      </c>
      <c r="I56" s="72">
        <v>30</v>
      </c>
      <c r="J56" s="117">
        <v>123.09</v>
      </c>
      <c r="K56" s="36">
        <v>1160</v>
      </c>
      <c r="L56" s="102">
        <f>SUM(CCT!O56:BD56,CEPLAN!O79:BD79)</f>
        <v>0</v>
      </c>
      <c r="M56" s="34">
        <f t="shared" si="0"/>
        <v>1160</v>
      </c>
      <c r="N56" s="35">
        <f t="shared" si="2"/>
        <v>142784.4</v>
      </c>
      <c r="O56" s="35">
        <f t="shared" si="1"/>
        <v>0</v>
      </c>
    </row>
    <row r="57" spans="1:15" ht="45" x14ac:dyDescent="0.2">
      <c r="A57" s="167"/>
      <c r="B57" s="164"/>
      <c r="C57" s="104">
        <v>54</v>
      </c>
      <c r="D57" s="70" t="s">
        <v>75</v>
      </c>
      <c r="E57" s="60" t="s">
        <v>19</v>
      </c>
      <c r="F57" s="110" t="s">
        <v>111</v>
      </c>
      <c r="G57" s="109" t="s">
        <v>81</v>
      </c>
      <c r="H57" s="72">
        <v>20</v>
      </c>
      <c r="I57" s="72">
        <v>30</v>
      </c>
      <c r="J57" s="71">
        <v>55.43</v>
      </c>
      <c r="K57" s="36">
        <v>1060</v>
      </c>
      <c r="L57" s="102">
        <f>SUM(CCT!O57:BD57,CEPLAN!O80:BD80)</f>
        <v>0</v>
      </c>
      <c r="M57" s="34">
        <f t="shared" si="0"/>
        <v>1060</v>
      </c>
      <c r="N57" s="35">
        <f t="shared" si="2"/>
        <v>58755.8</v>
      </c>
      <c r="O57" s="35">
        <f t="shared" si="1"/>
        <v>0</v>
      </c>
    </row>
    <row r="58" spans="1:15" ht="45" x14ac:dyDescent="0.2">
      <c r="A58" s="168"/>
      <c r="B58" s="165"/>
      <c r="C58" s="104">
        <v>55</v>
      </c>
      <c r="D58" s="70" t="s">
        <v>76</v>
      </c>
      <c r="E58" s="60" t="s">
        <v>19</v>
      </c>
      <c r="F58" s="72" t="s">
        <v>111</v>
      </c>
      <c r="G58" s="98" t="s">
        <v>81</v>
      </c>
      <c r="H58" s="72">
        <v>20</v>
      </c>
      <c r="I58" s="72">
        <v>30</v>
      </c>
      <c r="J58" s="71">
        <v>62.05</v>
      </c>
      <c r="K58" s="36">
        <v>400</v>
      </c>
      <c r="L58" s="102">
        <f>SUM(CCT!O58:BD58,CEPLAN!O81:BD81)</f>
        <v>0</v>
      </c>
      <c r="M58" s="34">
        <f t="shared" si="0"/>
        <v>400</v>
      </c>
      <c r="N58" s="35">
        <f t="shared" si="2"/>
        <v>24820</v>
      </c>
      <c r="O58" s="35">
        <f t="shared" si="1"/>
        <v>0</v>
      </c>
    </row>
    <row r="59" spans="1:15" ht="60" x14ac:dyDescent="0.2">
      <c r="A59" s="171" t="s">
        <v>115</v>
      </c>
      <c r="B59" s="169">
        <v>23</v>
      </c>
      <c r="C59" s="103">
        <v>56</v>
      </c>
      <c r="D59" s="57" t="s">
        <v>77</v>
      </c>
      <c r="E59" s="23" t="s">
        <v>19</v>
      </c>
      <c r="F59" s="30" t="s">
        <v>112</v>
      </c>
      <c r="G59" s="24" t="s">
        <v>81</v>
      </c>
      <c r="H59" s="30">
        <v>20</v>
      </c>
      <c r="I59" s="30">
        <v>30</v>
      </c>
      <c r="J59" s="31">
        <v>214.48</v>
      </c>
      <c r="K59" s="36">
        <v>80</v>
      </c>
      <c r="L59" s="102">
        <f>SUM(CCT!O59:BD59,CEPLAN!O82:BD82)</f>
        <v>0</v>
      </c>
      <c r="M59" s="34">
        <f t="shared" si="0"/>
        <v>80</v>
      </c>
      <c r="N59" s="35">
        <f t="shared" si="2"/>
        <v>17158.399999999998</v>
      </c>
      <c r="O59" s="35">
        <f t="shared" si="1"/>
        <v>0</v>
      </c>
    </row>
    <row r="60" spans="1:15" ht="30" x14ac:dyDescent="0.2">
      <c r="A60" s="172"/>
      <c r="B60" s="170"/>
      <c r="C60" s="103">
        <v>57</v>
      </c>
      <c r="D60" s="57" t="s">
        <v>78</v>
      </c>
      <c r="E60" s="23" t="s">
        <v>19</v>
      </c>
      <c r="F60" s="30" t="s">
        <v>112</v>
      </c>
      <c r="G60" s="24" t="s">
        <v>82</v>
      </c>
      <c r="H60" s="30">
        <v>20</v>
      </c>
      <c r="I60" s="30">
        <v>30</v>
      </c>
      <c r="J60" s="31">
        <v>8599.23</v>
      </c>
      <c r="K60" s="36">
        <v>4</v>
      </c>
      <c r="L60" s="102">
        <f>SUM(CCT!O60:BD60,CEPLAN!O83:BD83)</f>
        <v>0</v>
      </c>
      <c r="M60" s="34">
        <f t="shared" si="0"/>
        <v>4</v>
      </c>
      <c r="N60" s="35">
        <f t="shared" si="2"/>
        <v>34396.92</v>
      </c>
      <c r="O60" s="35">
        <f t="shared" si="1"/>
        <v>0</v>
      </c>
    </row>
    <row r="61" spans="1:15" ht="45" x14ac:dyDescent="0.2">
      <c r="A61" s="110" t="s">
        <v>79</v>
      </c>
      <c r="B61" s="115">
        <v>24</v>
      </c>
      <c r="C61" s="111">
        <v>58</v>
      </c>
      <c r="D61" s="112" t="s">
        <v>80</v>
      </c>
      <c r="E61" s="113"/>
      <c r="F61" s="118"/>
      <c r="G61" s="114" t="s">
        <v>81</v>
      </c>
      <c r="H61" s="119">
        <v>20</v>
      </c>
      <c r="I61" s="119">
        <v>30</v>
      </c>
      <c r="J61" s="120"/>
      <c r="K61" s="32"/>
      <c r="L61" s="100">
        <f>SUM(CCT!O61:BD61,CEPLAN!O84:BD84)</f>
        <v>0</v>
      </c>
      <c r="M61" s="15"/>
      <c r="N61" s="17"/>
      <c r="O61" s="17"/>
    </row>
    <row r="62" spans="1:15" x14ac:dyDescent="0.2">
      <c r="C62" s="26"/>
    </row>
  </sheetData>
  <mergeCells count="26">
    <mergeCell ref="B59:B60"/>
    <mergeCell ref="A59:A60"/>
    <mergeCell ref="A42:A48"/>
    <mergeCell ref="B42:B48"/>
    <mergeCell ref="A49:A50"/>
    <mergeCell ref="B49:B50"/>
    <mergeCell ref="A53:A58"/>
    <mergeCell ref="B53:B58"/>
    <mergeCell ref="A39:A41"/>
    <mergeCell ref="B39:B41"/>
    <mergeCell ref="B5:B15"/>
    <mergeCell ref="A5:A15"/>
    <mergeCell ref="B16:B20"/>
    <mergeCell ref="A16:A20"/>
    <mergeCell ref="A21:A22"/>
    <mergeCell ref="B21:B22"/>
    <mergeCell ref="B32:B34"/>
    <mergeCell ref="A32:A34"/>
    <mergeCell ref="A26:A27"/>
    <mergeCell ref="B26:B27"/>
    <mergeCell ref="B30:B31"/>
    <mergeCell ref="A30:A31"/>
    <mergeCell ref="A2:O2"/>
    <mergeCell ref="K1:O1"/>
    <mergeCell ref="A1:B1"/>
    <mergeCell ref="C1:J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E66"/>
  <sheetViews>
    <sheetView showGridLines="0" zoomScale="80" zoomScaleNormal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B1"/>
    </sheetView>
  </sheetViews>
  <sheetFormatPr defaultColWidth="9.7109375" defaultRowHeight="15" x14ac:dyDescent="0.25"/>
  <cols>
    <col min="1" max="1" width="40.42578125" style="3" customWidth="1"/>
    <col min="2" max="2" width="9.5703125" style="4" customWidth="1"/>
    <col min="3" max="3" width="8.85546875" style="5" customWidth="1"/>
    <col min="4" max="4" width="86.5703125" style="10" customWidth="1"/>
    <col min="5" max="5" width="16" style="6" customWidth="1"/>
    <col min="6" max="6" width="21.28515625" style="6" hidden="1" customWidth="1"/>
    <col min="7" max="7" width="21.140625" style="4" hidden="1" customWidth="1"/>
    <col min="8" max="8" width="14.5703125" style="5" customWidth="1"/>
    <col min="9" max="9" width="10.85546875" style="9" hidden="1" customWidth="1"/>
    <col min="10" max="10" width="16.85546875" style="9" hidden="1" customWidth="1"/>
    <col min="11" max="11" width="14.85546875" style="21" customWidth="1"/>
    <col min="12" max="12" width="13.7109375" style="135" customWidth="1"/>
    <col min="13" max="13" width="13.28515625" style="136" customWidth="1"/>
    <col min="14" max="14" width="10.5703125" style="8" customWidth="1"/>
    <col min="15" max="56" width="16.7109375" style="1" customWidth="1"/>
    <col min="57" max="57" width="13.7109375" style="1" customWidth="1"/>
    <col min="58" max="16384" width="9.7109375" style="1"/>
  </cols>
  <sheetData>
    <row r="1" spans="1:56" ht="108" customHeight="1" x14ac:dyDescent="0.25">
      <c r="A1" s="142" t="s">
        <v>36</v>
      </c>
      <c r="B1" s="143"/>
      <c r="C1" s="142" t="s">
        <v>21</v>
      </c>
      <c r="D1" s="144"/>
      <c r="E1" s="144"/>
      <c r="F1" s="144"/>
      <c r="G1" s="144"/>
      <c r="H1" s="144"/>
      <c r="I1" s="144"/>
      <c r="J1" s="144"/>
      <c r="K1" s="143"/>
      <c r="L1" s="177" t="s">
        <v>122</v>
      </c>
      <c r="M1" s="177"/>
      <c r="N1" s="177"/>
      <c r="O1" s="48" t="s">
        <v>123</v>
      </c>
      <c r="P1" s="48" t="s">
        <v>123</v>
      </c>
      <c r="Q1" s="48" t="s">
        <v>123</v>
      </c>
      <c r="R1" s="48" t="s">
        <v>123</v>
      </c>
      <c r="S1" s="48" t="s">
        <v>123</v>
      </c>
      <c r="T1" s="48" t="s">
        <v>123</v>
      </c>
      <c r="U1" s="48" t="s">
        <v>123</v>
      </c>
      <c r="V1" s="48" t="s">
        <v>123</v>
      </c>
      <c r="W1" s="48" t="s">
        <v>123</v>
      </c>
      <c r="X1" s="48" t="s">
        <v>123</v>
      </c>
      <c r="Y1" s="48" t="s">
        <v>123</v>
      </c>
      <c r="Z1" s="48" t="s">
        <v>123</v>
      </c>
      <c r="AA1" s="48" t="s">
        <v>123</v>
      </c>
      <c r="AB1" s="48" t="s">
        <v>123</v>
      </c>
      <c r="AC1" s="48" t="s">
        <v>123</v>
      </c>
      <c r="AD1" s="48" t="s">
        <v>123</v>
      </c>
      <c r="AE1" s="48" t="s">
        <v>123</v>
      </c>
      <c r="AF1" s="48" t="s">
        <v>123</v>
      </c>
      <c r="AG1" s="48" t="s">
        <v>123</v>
      </c>
      <c r="AH1" s="48" t="s">
        <v>123</v>
      </c>
      <c r="AI1" s="48" t="s">
        <v>123</v>
      </c>
      <c r="AJ1" s="48" t="s">
        <v>123</v>
      </c>
      <c r="AK1" s="48" t="s">
        <v>123</v>
      </c>
      <c r="AL1" s="48" t="s">
        <v>123</v>
      </c>
      <c r="AM1" s="48" t="s">
        <v>123</v>
      </c>
      <c r="AN1" s="48" t="s">
        <v>123</v>
      </c>
      <c r="AO1" s="48" t="s">
        <v>123</v>
      </c>
      <c r="AP1" s="48" t="s">
        <v>123</v>
      </c>
      <c r="AQ1" s="48" t="s">
        <v>123</v>
      </c>
      <c r="AR1" s="48" t="s">
        <v>123</v>
      </c>
      <c r="AS1" s="48" t="s">
        <v>123</v>
      </c>
      <c r="AT1" s="48" t="s">
        <v>123</v>
      </c>
      <c r="AU1" s="48" t="s">
        <v>123</v>
      </c>
      <c r="AV1" s="48" t="s">
        <v>123</v>
      </c>
      <c r="AW1" s="48" t="s">
        <v>123</v>
      </c>
      <c r="AX1" s="48" t="s">
        <v>123</v>
      </c>
      <c r="AY1" s="48" t="s">
        <v>123</v>
      </c>
      <c r="AZ1" s="48" t="s">
        <v>123</v>
      </c>
      <c r="BA1" s="48" t="s">
        <v>123</v>
      </c>
      <c r="BB1" s="48" t="s">
        <v>123</v>
      </c>
      <c r="BC1" s="48" t="s">
        <v>123</v>
      </c>
      <c r="BD1" s="48" t="s">
        <v>123</v>
      </c>
    </row>
    <row r="2" spans="1:56" ht="30.75" customHeight="1" x14ac:dyDescent="0.25">
      <c r="A2" s="141" t="s">
        <v>15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</row>
    <row r="3" spans="1:56" s="2" customFormat="1" ht="30" x14ac:dyDescent="0.2">
      <c r="A3" s="13" t="s">
        <v>2</v>
      </c>
      <c r="B3" s="11" t="s">
        <v>1</v>
      </c>
      <c r="C3" s="12" t="s">
        <v>4</v>
      </c>
      <c r="D3" s="12" t="s">
        <v>6</v>
      </c>
      <c r="E3" s="12" t="s">
        <v>11</v>
      </c>
      <c r="F3" s="12" t="s">
        <v>13</v>
      </c>
      <c r="G3" s="12" t="s">
        <v>14</v>
      </c>
      <c r="H3" s="12" t="s">
        <v>7</v>
      </c>
      <c r="I3" s="13" t="s">
        <v>3</v>
      </c>
      <c r="J3" s="14" t="s">
        <v>9</v>
      </c>
      <c r="K3" s="20" t="s">
        <v>5</v>
      </c>
      <c r="L3" s="14" t="s">
        <v>10</v>
      </c>
      <c r="M3" s="14" t="s">
        <v>0</v>
      </c>
      <c r="N3" s="13" t="s">
        <v>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</row>
    <row r="4" spans="1:56" ht="30" x14ac:dyDescent="0.25">
      <c r="A4" s="122" t="s">
        <v>114</v>
      </c>
      <c r="B4" s="59">
        <v>1</v>
      </c>
      <c r="C4" s="103">
        <v>1</v>
      </c>
      <c r="D4" s="55" t="s">
        <v>37</v>
      </c>
      <c r="E4" s="23" t="s">
        <v>19</v>
      </c>
      <c r="F4" s="49"/>
      <c r="G4" s="49"/>
      <c r="H4" s="25" t="s">
        <v>81</v>
      </c>
      <c r="I4" s="50"/>
      <c r="J4" s="50"/>
      <c r="K4" s="130">
        <v>320</v>
      </c>
      <c r="L4" s="131">
        <v>25</v>
      </c>
      <c r="M4" s="134">
        <f>L4-(SUM(O4:BD4))</f>
        <v>25</v>
      </c>
      <c r="N4" s="16" t="str">
        <f>IF(M4&lt;0,"ATENÇÃO","OK")</f>
        <v>OK</v>
      </c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45"/>
      <c r="AF4" s="125"/>
      <c r="AG4" s="125"/>
      <c r="AH4" s="125"/>
      <c r="AI4" s="125"/>
      <c r="AJ4" s="125"/>
      <c r="AK4" s="45"/>
      <c r="AL4" s="45"/>
      <c r="AM4" s="45"/>
      <c r="AN4" s="125"/>
      <c r="AO4" s="125"/>
      <c r="AP4" s="125"/>
      <c r="AQ4" s="12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</row>
    <row r="5" spans="1:56" x14ac:dyDescent="0.25">
      <c r="A5" s="150" t="s">
        <v>115</v>
      </c>
      <c r="B5" s="147">
        <v>2</v>
      </c>
      <c r="C5" s="104">
        <v>2</v>
      </c>
      <c r="D5" s="70" t="s">
        <v>38</v>
      </c>
      <c r="E5" s="60" t="s">
        <v>19</v>
      </c>
      <c r="F5" s="49"/>
      <c r="G5" s="49"/>
      <c r="H5" s="25" t="s">
        <v>81</v>
      </c>
      <c r="I5" s="50"/>
      <c r="J5" s="50"/>
      <c r="K5" s="130">
        <v>104</v>
      </c>
      <c r="L5" s="132">
        <v>400</v>
      </c>
      <c r="M5" s="134">
        <f>L5-(SUM(O5:BD5))</f>
        <v>400</v>
      </c>
      <c r="N5" s="16" t="str">
        <f t="shared" ref="N5:N12" si="0">IF(M5&lt;0,"ATENÇÃO","OK")</f>
        <v>OK</v>
      </c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45"/>
      <c r="AF5" s="125"/>
      <c r="AG5" s="125"/>
      <c r="AH5" s="125"/>
      <c r="AI5" s="125"/>
      <c r="AJ5" s="125"/>
      <c r="AK5" s="45"/>
      <c r="AL5" s="45"/>
      <c r="AM5" s="45"/>
      <c r="AN5" s="125"/>
      <c r="AO5" s="125"/>
      <c r="AP5" s="125"/>
      <c r="AQ5" s="12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</row>
    <row r="6" spans="1:56" ht="30" x14ac:dyDescent="0.25">
      <c r="A6" s="151"/>
      <c r="B6" s="148"/>
      <c r="C6" s="104">
        <v>3</v>
      </c>
      <c r="D6" s="70" t="s">
        <v>39</v>
      </c>
      <c r="E6" s="60" t="s">
        <v>19</v>
      </c>
      <c r="F6" s="49"/>
      <c r="G6" s="49"/>
      <c r="H6" s="25" t="s">
        <v>81</v>
      </c>
      <c r="I6" s="50"/>
      <c r="J6" s="50"/>
      <c r="K6" s="130">
        <v>134</v>
      </c>
      <c r="L6" s="132">
        <v>100</v>
      </c>
      <c r="M6" s="134">
        <f t="shared" ref="M6:M61" si="1">L6-(SUM(O6:BD6))</f>
        <v>100</v>
      </c>
      <c r="N6" s="16" t="str">
        <f t="shared" si="0"/>
        <v>OK</v>
      </c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45"/>
      <c r="AF6" s="125"/>
      <c r="AG6" s="125"/>
      <c r="AH6" s="125"/>
      <c r="AI6" s="125"/>
      <c r="AJ6" s="125"/>
      <c r="AK6" s="45"/>
      <c r="AL6" s="45"/>
      <c r="AM6" s="45"/>
      <c r="AN6" s="125"/>
      <c r="AO6" s="125"/>
      <c r="AP6" s="125"/>
      <c r="AQ6" s="12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</row>
    <row r="7" spans="1:56" ht="15" customHeight="1" x14ac:dyDescent="0.25">
      <c r="A7" s="151"/>
      <c r="B7" s="148"/>
      <c r="C7" s="104">
        <v>4</v>
      </c>
      <c r="D7" s="70" t="s">
        <v>40</v>
      </c>
      <c r="E7" s="60" t="s">
        <v>19</v>
      </c>
      <c r="F7" s="49"/>
      <c r="G7" s="49"/>
      <c r="H7" s="25" t="s">
        <v>82</v>
      </c>
      <c r="I7" s="50"/>
      <c r="J7" s="50"/>
      <c r="K7" s="130">
        <v>294</v>
      </c>
      <c r="L7" s="132">
        <v>30</v>
      </c>
      <c r="M7" s="134">
        <f t="shared" si="1"/>
        <v>30</v>
      </c>
      <c r="N7" s="16" t="str">
        <f t="shared" si="0"/>
        <v>OK</v>
      </c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45"/>
      <c r="AF7" s="125"/>
      <c r="AG7" s="125"/>
      <c r="AH7" s="125"/>
      <c r="AI7" s="125"/>
      <c r="AJ7" s="125"/>
      <c r="AK7" s="45"/>
      <c r="AL7" s="45"/>
      <c r="AM7" s="45"/>
      <c r="AN7" s="125"/>
      <c r="AO7" s="125"/>
      <c r="AP7" s="125"/>
      <c r="AQ7" s="12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</row>
    <row r="8" spans="1:56" ht="15" customHeight="1" x14ac:dyDescent="0.25">
      <c r="A8" s="151"/>
      <c r="B8" s="148"/>
      <c r="C8" s="104">
        <v>5</v>
      </c>
      <c r="D8" s="70" t="s">
        <v>16</v>
      </c>
      <c r="E8" s="60" t="s">
        <v>20</v>
      </c>
      <c r="F8" s="49"/>
      <c r="G8" s="49"/>
      <c r="H8" s="25" t="s">
        <v>81</v>
      </c>
      <c r="I8" s="50"/>
      <c r="J8" s="50"/>
      <c r="K8" s="130">
        <v>94</v>
      </c>
      <c r="L8" s="132">
        <v>150</v>
      </c>
      <c r="M8" s="134">
        <f t="shared" si="1"/>
        <v>150</v>
      </c>
      <c r="N8" s="16" t="str">
        <f t="shared" si="0"/>
        <v>OK</v>
      </c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45"/>
      <c r="AF8" s="125"/>
      <c r="AG8" s="125"/>
      <c r="AH8" s="125"/>
      <c r="AI8" s="125"/>
      <c r="AJ8" s="125"/>
      <c r="AK8" s="45"/>
      <c r="AL8" s="45"/>
      <c r="AM8" s="45"/>
      <c r="AN8" s="125"/>
      <c r="AO8" s="125"/>
      <c r="AP8" s="125"/>
      <c r="AQ8" s="12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</row>
    <row r="9" spans="1:56" ht="28.5" customHeight="1" x14ac:dyDescent="0.25">
      <c r="A9" s="151"/>
      <c r="B9" s="148"/>
      <c r="C9" s="104">
        <v>6</v>
      </c>
      <c r="D9" s="70" t="s">
        <v>17</v>
      </c>
      <c r="E9" s="60" t="s">
        <v>20</v>
      </c>
      <c r="F9" s="49"/>
      <c r="G9" s="49"/>
      <c r="H9" s="25" t="s">
        <v>81</v>
      </c>
      <c r="I9" s="50"/>
      <c r="J9" s="50"/>
      <c r="K9" s="130">
        <v>23</v>
      </c>
      <c r="L9" s="132">
        <v>300</v>
      </c>
      <c r="M9" s="134">
        <f t="shared" si="1"/>
        <v>300</v>
      </c>
      <c r="N9" s="16" t="str">
        <f t="shared" si="0"/>
        <v>OK</v>
      </c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45"/>
      <c r="AF9" s="125"/>
      <c r="AG9" s="125"/>
      <c r="AH9" s="125"/>
      <c r="AI9" s="125"/>
      <c r="AJ9" s="125"/>
      <c r="AK9" s="45"/>
      <c r="AL9" s="45"/>
      <c r="AM9" s="45"/>
      <c r="AN9" s="125"/>
      <c r="AO9" s="125"/>
      <c r="AP9" s="125"/>
      <c r="AQ9" s="12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</row>
    <row r="10" spans="1:56" ht="15" customHeight="1" x14ac:dyDescent="0.25">
      <c r="A10" s="151"/>
      <c r="B10" s="148"/>
      <c r="C10" s="104">
        <v>7</v>
      </c>
      <c r="D10" s="70" t="s">
        <v>41</v>
      </c>
      <c r="E10" s="60" t="s">
        <v>20</v>
      </c>
      <c r="F10" s="49"/>
      <c r="G10" s="49"/>
      <c r="H10" s="25" t="s">
        <v>82</v>
      </c>
      <c r="I10" s="50"/>
      <c r="J10" s="50"/>
      <c r="K10" s="130">
        <v>17</v>
      </c>
      <c r="L10" s="132">
        <v>20</v>
      </c>
      <c r="M10" s="134">
        <f t="shared" si="1"/>
        <v>20</v>
      </c>
      <c r="N10" s="16" t="str">
        <f t="shared" si="0"/>
        <v>OK</v>
      </c>
      <c r="O10" s="125"/>
      <c r="P10" s="125"/>
      <c r="Q10" s="125"/>
      <c r="R10" s="125"/>
      <c r="S10" s="125"/>
      <c r="T10" s="125"/>
      <c r="U10" s="125"/>
      <c r="V10" s="125"/>
      <c r="W10" s="125"/>
      <c r="X10" s="45"/>
      <c r="Y10" s="125"/>
      <c r="Z10" s="125"/>
      <c r="AA10" s="125"/>
      <c r="AB10" s="125"/>
      <c r="AC10" s="125"/>
      <c r="AD10" s="125"/>
      <c r="AE10" s="45"/>
      <c r="AF10" s="125"/>
      <c r="AG10" s="125"/>
      <c r="AH10" s="125"/>
      <c r="AI10" s="125"/>
      <c r="AJ10" s="125"/>
      <c r="AK10" s="45"/>
      <c r="AL10" s="45"/>
      <c r="AM10" s="45"/>
      <c r="AN10" s="125"/>
      <c r="AO10" s="125"/>
      <c r="AP10" s="125"/>
      <c r="AQ10" s="12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</row>
    <row r="11" spans="1:56" ht="15" customHeight="1" x14ac:dyDescent="0.25">
      <c r="A11" s="151"/>
      <c r="B11" s="148"/>
      <c r="C11" s="104">
        <v>8</v>
      </c>
      <c r="D11" s="70" t="s">
        <v>42</v>
      </c>
      <c r="E11" s="60" t="s">
        <v>19</v>
      </c>
      <c r="F11" s="49"/>
      <c r="G11" s="49"/>
      <c r="H11" s="25" t="s">
        <v>81</v>
      </c>
      <c r="I11" s="50"/>
      <c r="J11" s="50"/>
      <c r="K11" s="130">
        <v>500</v>
      </c>
      <c r="L11" s="132">
        <v>40</v>
      </c>
      <c r="M11" s="134">
        <f t="shared" si="1"/>
        <v>40</v>
      </c>
      <c r="N11" s="16" t="str">
        <f t="shared" si="0"/>
        <v>OK</v>
      </c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45"/>
      <c r="AF11" s="125"/>
      <c r="AG11" s="125"/>
      <c r="AH11" s="125"/>
      <c r="AI11" s="125"/>
      <c r="AJ11" s="125"/>
      <c r="AK11" s="45"/>
      <c r="AL11" s="45"/>
      <c r="AM11" s="45"/>
      <c r="AN11" s="125"/>
      <c r="AO11" s="125"/>
      <c r="AP11" s="125"/>
      <c r="AQ11" s="12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</row>
    <row r="12" spans="1:56" ht="15" customHeight="1" x14ac:dyDescent="0.25">
      <c r="A12" s="151"/>
      <c r="B12" s="148"/>
      <c r="C12" s="104">
        <v>9</v>
      </c>
      <c r="D12" s="70" t="s">
        <v>43</v>
      </c>
      <c r="E12" s="60" t="s">
        <v>19</v>
      </c>
      <c r="F12" s="49"/>
      <c r="G12" s="49"/>
      <c r="H12" s="25" t="s">
        <v>82</v>
      </c>
      <c r="I12" s="50"/>
      <c r="J12" s="50"/>
      <c r="K12" s="130">
        <v>1364.25</v>
      </c>
      <c r="L12" s="132">
        <v>2</v>
      </c>
      <c r="M12" s="134">
        <f t="shared" si="1"/>
        <v>2</v>
      </c>
      <c r="N12" s="16" t="str">
        <f t="shared" si="0"/>
        <v>OK</v>
      </c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45"/>
      <c r="AF12" s="125"/>
      <c r="AG12" s="125"/>
      <c r="AH12" s="125"/>
      <c r="AI12" s="125"/>
      <c r="AJ12" s="125"/>
      <c r="AK12" s="45"/>
      <c r="AL12" s="45"/>
      <c r="AM12" s="45"/>
      <c r="AN12" s="125"/>
      <c r="AO12" s="125"/>
      <c r="AP12" s="125"/>
      <c r="AQ12" s="12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</row>
    <row r="13" spans="1:56" ht="15" customHeight="1" x14ac:dyDescent="0.25">
      <c r="A13" s="151"/>
      <c r="B13" s="148"/>
      <c r="C13" s="104">
        <v>10</v>
      </c>
      <c r="D13" s="70" t="s">
        <v>44</v>
      </c>
      <c r="E13" s="60" t="s">
        <v>19</v>
      </c>
      <c r="F13" s="50"/>
      <c r="G13" s="50"/>
      <c r="H13" s="25" t="s">
        <v>81</v>
      </c>
      <c r="I13" s="50"/>
      <c r="J13" s="50"/>
      <c r="K13" s="130">
        <v>72.3</v>
      </c>
      <c r="L13" s="132">
        <v>120</v>
      </c>
      <c r="M13" s="134">
        <f t="shared" si="1"/>
        <v>120</v>
      </c>
      <c r="N13" s="16" t="str">
        <f t="shared" ref="N13:N18" si="2">IF(M13&lt;0,"ATENÇÃO","OK")</f>
        <v>OK</v>
      </c>
      <c r="O13" s="125"/>
      <c r="P13" s="125"/>
      <c r="Q13" s="4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</row>
    <row r="14" spans="1:56" ht="15" customHeight="1" x14ac:dyDescent="0.25">
      <c r="A14" s="151"/>
      <c r="B14" s="148"/>
      <c r="C14" s="104">
        <v>11</v>
      </c>
      <c r="D14" s="70" t="s">
        <v>45</v>
      </c>
      <c r="E14" s="60" t="s">
        <v>19</v>
      </c>
      <c r="F14" s="50"/>
      <c r="G14" s="50"/>
      <c r="H14" s="25" t="s">
        <v>81</v>
      </c>
      <c r="I14" s="50"/>
      <c r="J14" s="50"/>
      <c r="K14" s="130">
        <v>61.45</v>
      </c>
      <c r="L14" s="132">
        <v>100</v>
      </c>
      <c r="M14" s="134">
        <f t="shared" si="1"/>
        <v>100</v>
      </c>
      <c r="N14" s="16" t="str">
        <f t="shared" si="2"/>
        <v>OK</v>
      </c>
      <c r="O14" s="125"/>
      <c r="P14" s="125"/>
      <c r="Q14" s="4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45"/>
      <c r="AN14" s="125"/>
      <c r="AO14" s="125"/>
      <c r="AP14" s="125"/>
      <c r="AQ14" s="12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</row>
    <row r="15" spans="1:56" ht="15" customHeight="1" x14ac:dyDescent="0.25">
      <c r="A15" s="152"/>
      <c r="B15" s="149"/>
      <c r="C15" s="104">
        <v>12</v>
      </c>
      <c r="D15" s="70" t="s">
        <v>18</v>
      </c>
      <c r="E15" s="60" t="s">
        <v>20</v>
      </c>
      <c r="F15" s="50"/>
      <c r="G15" s="50"/>
      <c r="H15" s="25" t="s">
        <v>81</v>
      </c>
      <c r="I15" s="50"/>
      <c r="J15" s="50"/>
      <c r="K15" s="130">
        <v>6.91</v>
      </c>
      <c r="L15" s="132">
        <v>150</v>
      </c>
      <c r="M15" s="134">
        <f t="shared" si="1"/>
        <v>150</v>
      </c>
      <c r="N15" s="16" t="str">
        <f t="shared" si="2"/>
        <v>OK</v>
      </c>
      <c r="O15" s="125"/>
      <c r="P15" s="125"/>
      <c r="Q15" s="4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</row>
    <row r="16" spans="1:56" ht="15" customHeight="1" x14ac:dyDescent="0.25">
      <c r="A16" s="156" t="s">
        <v>116</v>
      </c>
      <c r="B16" s="153">
        <v>3</v>
      </c>
      <c r="C16" s="105">
        <v>13</v>
      </c>
      <c r="D16" s="65" t="s">
        <v>30</v>
      </c>
      <c r="E16" s="66" t="s">
        <v>19</v>
      </c>
      <c r="F16" s="50"/>
      <c r="G16" s="50"/>
      <c r="H16" s="25" t="s">
        <v>81</v>
      </c>
      <c r="I16" s="50"/>
      <c r="J16" s="50"/>
      <c r="K16" s="130">
        <v>64.25</v>
      </c>
      <c r="L16" s="132">
        <v>10</v>
      </c>
      <c r="M16" s="134">
        <f t="shared" si="1"/>
        <v>10</v>
      </c>
      <c r="N16" s="16" t="str">
        <f t="shared" si="2"/>
        <v>OK</v>
      </c>
      <c r="O16" s="125"/>
      <c r="P16" s="125"/>
      <c r="Q16" s="4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</row>
    <row r="17" spans="1:56" ht="15" customHeight="1" x14ac:dyDescent="0.25">
      <c r="A17" s="157"/>
      <c r="B17" s="154"/>
      <c r="C17" s="103">
        <v>14</v>
      </c>
      <c r="D17" s="55" t="s">
        <v>31</v>
      </c>
      <c r="E17" s="23" t="s">
        <v>19</v>
      </c>
      <c r="F17" s="50"/>
      <c r="G17" s="50"/>
      <c r="H17" s="25" t="s">
        <v>81</v>
      </c>
      <c r="I17" s="50"/>
      <c r="J17" s="50"/>
      <c r="K17" s="130">
        <v>63.13</v>
      </c>
      <c r="L17" s="132">
        <v>300</v>
      </c>
      <c r="M17" s="134">
        <f t="shared" si="1"/>
        <v>300</v>
      </c>
      <c r="N17" s="16" t="str">
        <f t="shared" si="2"/>
        <v>OK</v>
      </c>
      <c r="O17" s="125"/>
      <c r="P17" s="125"/>
      <c r="Q17" s="45"/>
      <c r="R17" s="125"/>
      <c r="S17" s="125"/>
      <c r="T17" s="125"/>
      <c r="U17" s="4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</row>
    <row r="18" spans="1:56" ht="15" customHeight="1" x14ac:dyDescent="0.25">
      <c r="A18" s="157"/>
      <c r="B18" s="154"/>
      <c r="C18" s="103">
        <v>15</v>
      </c>
      <c r="D18" s="55" t="s">
        <v>32</v>
      </c>
      <c r="E18" s="23" t="s">
        <v>19</v>
      </c>
      <c r="F18" s="50"/>
      <c r="G18" s="50"/>
      <c r="H18" s="25" t="s">
        <v>81</v>
      </c>
      <c r="I18" s="50"/>
      <c r="J18" s="50"/>
      <c r="K18" s="130">
        <v>54.25</v>
      </c>
      <c r="L18" s="132">
        <v>250</v>
      </c>
      <c r="M18" s="134">
        <f t="shared" si="1"/>
        <v>250</v>
      </c>
      <c r="N18" s="16" t="str">
        <f t="shared" si="2"/>
        <v>OK</v>
      </c>
      <c r="O18" s="125"/>
      <c r="P18" s="125"/>
      <c r="Q18" s="45"/>
      <c r="R18" s="125"/>
      <c r="S18" s="125"/>
      <c r="T18" s="45"/>
      <c r="U18" s="4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</row>
    <row r="19" spans="1:56" ht="42.75" customHeight="1" x14ac:dyDescent="0.25">
      <c r="A19" s="157"/>
      <c r="B19" s="154"/>
      <c r="C19" s="103">
        <v>16</v>
      </c>
      <c r="D19" s="55" t="s">
        <v>33</v>
      </c>
      <c r="E19" s="23" t="s">
        <v>19</v>
      </c>
      <c r="F19" s="49"/>
      <c r="G19" s="49"/>
      <c r="H19" s="25" t="s">
        <v>81</v>
      </c>
      <c r="I19" s="50"/>
      <c r="J19" s="50"/>
      <c r="K19" s="130">
        <v>72.95</v>
      </c>
      <c r="L19" s="131">
        <v>10</v>
      </c>
      <c r="M19" s="134">
        <f t="shared" si="1"/>
        <v>10</v>
      </c>
      <c r="N19" s="16" t="str">
        <f t="shared" ref="N19:N61" si="3">IF(M19&lt;0,"ATENÇÃO","OK")</f>
        <v>OK</v>
      </c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</row>
    <row r="20" spans="1:56" ht="14.25" customHeight="1" x14ac:dyDescent="0.25">
      <c r="A20" s="158"/>
      <c r="B20" s="155"/>
      <c r="C20" s="103">
        <v>17</v>
      </c>
      <c r="D20" s="55" t="s">
        <v>34</v>
      </c>
      <c r="E20" s="23" t="s">
        <v>124</v>
      </c>
      <c r="F20" s="49"/>
      <c r="G20" s="49"/>
      <c r="H20" s="25" t="s">
        <v>81</v>
      </c>
      <c r="I20" s="50"/>
      <c r="J20" s="50"/>
      <c r="K20" s="130">
        <v>28.3</v>
      </c>
      <c r="L20" s="132">
        <v>570</v>
      </c>
      <c r="M20" s="134">
        <f t="shared" si="1"/>
        <v>570</v>
      </c>
      <c r="N20" s="16" t="str">
        <f t="shared" si="3"/>
        <v>OK</v>
      </c>
      <c r="O20" s="125"/>
      <c r="P20" s="125"/>
      <c r="Q20" s="45"/>
      <c r="R20" s="125"/>
      <c r="S20" s="125"/>
      <c r="T20" s="45"/>
      <c r="U20" s="4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45"/>
      <c r="AN20" s="125"/>
      <c r="AO20" s="125"/>
      <c r="AP20" s="125"/>
      <c r="AQ20" s="12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</row>
    <row r="21" spans="1:56" ht="15" customHeight="1" x14ac:dyDescent="0.25">
      <c r="A21" s="159" t="s">
        <v>117</v>
      </c>
      <c r="B21" s="161">
        <v>4</v>
      </c>
      <c r="C21" s="104">
        <v>18</v>
      </c>
      <c r="D21" s="70" t="s">
        <v>46</v>
      </c>
      <c r="E21" s="60" t="s">
        <v>19</v>
      </c>
      <c r="F21" s="49"/>
      <c r="G21" s="49"/>
      <c r="H21" s="25" t="s">
        <v>81</v>
      </c>
      <c r="I21" s="50"/>
      <c r="J21" s="50"/>
      <c r="K21" s="130">
        <v>92</v>
      </c>
      <c r="L21" s="132">
        <v>600</v>
      </c>
      <c r="M21" s="134">
        <f t="shared" si="1"/>
        <v>600</v>
      </c>
      <c r="N21" s="16" t="str">
        <f t="shared" si="3"/>
        <v>OK</v>
      </c>
      <c r="O21" s="125"/>
      <c r="P21" s="125"/>
      <c r="Q21" s="4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</row>
    <row r="22" spans="1:56" ht="15" customHeight="1" x14ac:dyDescent="0.25">
      <c r="A22" s="160"/>
      <c r="B22" s="162"/>
      <c r="C22" s="104">
        <v>19</v>
      </c>
      <c r="D22" s="70" t="s">
        <v>47</v>
      </c>
      <c r="E22" s="60" t="s">
        <v>19</v>
      </c>
      <c r="F22" s="49"/>
      <c r="G22" s="49"/>
      <c r="H22" s="25" t="s">
        <v>81</v>
      </c>
      <c r="I22" s="50"/>
      <c r="J22" s="50"/>
      <c r="K22" s="130">
        <v>108.6</v>
      </c>
      <c r="L22" s="132">
        <v>500</v>
      </c>
      <c r="M22" s="134">
        <f t="shared" si="1"/>
        <v>500</v>
      </c>
      <c r="N22" s="16" t="str">
        <f t="shared" si="3"/>
        <v>OK</v>
      </c>
      <c r="O22" s="125"/>
      <c r="P22" s="125"/>
      <c r="Q22" s="4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</row>
    <row r="23" spans="1:56" ht="45" x14ac:dyDescent="0.25">
      <c r="A23" s="123" t="s">
        <v>118</v>
      </c>
      <c r="B23" s="47">
        <v>5</v>
      </c>
      <c r="C23" s="103">
        <v>20</v>
      </c>
      <c r="D23" s="57" t="s">
        <v>48</v>
      </c>
      <c r="E23" s="23" t="s">
        <v>19</v>
      </c>
      <c r="F23" s="49"/>
      <c r="G23" s="49"/>
      <c r="H23" s="25" t="s">
        <v>83</v>
      </c>
      <c r="I23" s="50"/>
      <c r="J23" s="50"/>
      <c r="K23" s="130">
        <v>155.4</v>
      </c>
      <c r="L23" s="131">
        <v>200</v>
      </c>
      <c r="M23" s="134">
        <f t="shared" si="1"/>
        <v>200</v>
      </c>
      <c r="N23" s="16" t="str">
        <f t="shared" si="3"/>
        <v>OK</v>
      </c>
      <c r="O23" s="125"/>
      <c r="P23" s="125"/>
      <c r="Q23" s="125"/>
      <c r="R23" s="125"/>
      <c r="S23" s="125"/>
      <c r="T23" s="125"/>
      <c r="V23" s="4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</row>
    <row r="24" spans="1:56" ht="45" x14ac:dyDescent="0.25">
      <c r="A24" s="110" t="s">
        <v>119</v>
      </c>
      <c r="B24" s="75">
        <v>6</v>
      </c>
      <c r="C24" s="104">
        <v>21</v>
      </c>
      <c r="D24" s="70" t="s">
        <v>27</v>
      </c>
      <c r="E24" s="60" t="s">
        <v>26</v>
      </c>
      <c r="F24" s="49"/>
      <c r="G24" s="49"/>
      <c r="H24" s="25" t="s">
        <v>82</v>
      </c>
      <c r="I24" s="50"/>
      <c r="J24" s="50"/>
      <c r="K24" s="130">
        <v>241.68</v>
      </c>
      <c r="L24" s="131">
        <v>50</v>
      </c>
      <c r="M24" s="134">
        <f t="shared" si="1"/>
        <v>50</v>
      </c>
      <c r="N24" s="16" t="str">
        <f t="shared" si="3"/>
        <v>OK</v>
      </c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6"/>
      <c r="AK24" s="125"/>
      <c r="AL24" s="125"/>
      <c r="AM24" s="125"/>
      <c r="AN24" s="125"/>
      <c r="AO24" s="125"/>
      <c r="AP24" s="125"/>
      <c r="AQ24" s="12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</row>
    <row r="25" spans="1:56" ht="45" x14ac:dyDescent="0.25">
      <c r="A25" s="67" t="s">
        <v>119</v>
      </c>
      <c r="B25" s="76">
        <v>7</v>
      </c>
      <c r="C25" s="105">
        <v>22</v>
      </c>
      <c r="D25" s="65" t="s">
        <v>49</v>
      </c>
      <c r="E25" s="66" t="s">
        <v>20</v>
      </c>
      <c r="F25" s="49"/>
      <c r="G25" s="49"/>
      <c r="H25" s="25" t="s">
        <v>82</v>
      </c>
      <c r="I25" s="30"/>
      <c r="J25" s="30"/>
      <c r="K25" s="130">
        <v>2259.48</v>
      </c>
      <c r="L25" s="131">
        <v>8</v>
      </c>
      <c r="M25" s="134">
        <f t="shared" si="1"/>
        <v>8</v>
      </c>
      <c r="N25" s="16" t="str">
        <f t="shared" si="3"/>
        <v>OK</v>
      </c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</row>
    <row r="26" spans="1:56" ht="15" customHeight="1" x14ac:dyDescent="0.25">
      <c r="A26" s="166" t="s">
        <v>114</v>
      </c>
      <c r="B26" s="163">
        <v>8</v>
      </c>
      <c r="C26" s="104">
        <v>23</v>
      </c>
      <c r="D26" s="70" t="s">
        <v>50</v>
      </c>
      <c r="E26" s="60" t="s">
        <v>19</v>
      </c>
      <c r="F26" s="30"/>
      <c r="G26" s="30"/>
      <c r="H26" s="25" t="s">
        <v>81</v>
      </c>
      <c r="I26" s="30"/>
      <c r="J26" s="30"/>
      <c r="K26" s="130">
        <v>304.8</v>
      </c>
      <c r="L26" s="132">
        <v>50</v>
      </c>
      <c r="M26" s="134">
        <f t="shared" si="1"/>
        <v>50</v>
      </c>
      <c r="N26" s="16" t="str">
        <f t="shared" si="3"/>
        <v>OK</v>
      </c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</row>
    <row r="27" spans="1:56" ht="30" x14ac:dyDescent="0.25">
      <c r="A27" s="168"/>
      <c r="B27" s="165"/>
      <c r="C27" s="104">
        <v>24</v>
      </c>
      <c r="D27" s="70" t="s">
        <v>51</v>
      </c>
      <c r="E27" s="60" t="s">
        <v>19</v>
      </c>
      <c r="F27" s="30"/>
      <c r="G27" s="30"/>
      <c r="H27" s="25" t="s">
        <v>82</v>
      </c>
      <c r="I27" s="30"/>
      <c r="J27" s="30"/>
      <c r="K27" s="130">
        <v>1700</v>
      </c>
      <c r="L27" s="132">
        <v>4</v>
      </c>
      <c r="M27" s="134">
        <f t="shared" si="1"/>
        <v>4</v>
      </c>
      <c r="N27" s="16" t="str">
        <f t="shared" si="3"/>
        <v>OK</v>
      </c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</row>
    <row r="28" spans="1:56" x14ac:dyDescent="0.25">
      <c r="A28" s="50" t="s">
        <v>79</v>
      </c>
      <c r="B28" s="85">
        <v>9</v>
      </c>
      <c r="C28" s="106">
        <v>25</v>
      </c>
      <c r="D28" s="86" t="s">
        <v>52</v>
      </c>
      <c r="E28" s="87"/>
      <c r="F28" s="30"/>
      <c r="G28" s="30"/>
      <c r="H28" s="25"/>
      <c r="I28" s="30"/>
      <c r="J28" s="30"/>
      <c r="K28" s="130"/>
      <c r="L28" s="132"/>
      <c r="M28" s="134">
        <f t="shared" si="1"/>
        <v>0</v>
      </c>
      <c r="N28" s="16" t="str">
        <f t="shared" si="3"/>
        <v>OK</v>
      </c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</row>
    <row r="29" spans="1:56" ht="45" x14ac:dyDescent="0.25">
      <c r="A29" s="63" t="s">
        <v>119</v>
      </c>
      <c r="B29" s="77">
        <v>10</v>
      </c>
      <c r="C29" s="104">
        <v>26</v>
      </c>
      <c r="D29" s="90" t="s">
        <v>53</v>
      </c>
      <c r="E29" s="91" t="s">
        <v>19</v>
      </c>
      <c r="F29" s="30"/>
      <c r="G29" s="30"/>
      <c r="H29" s="25" t="s">
        <v>82</v>
      </c>
      <c r="I29" s="30"/>
      <c r="J29" s="30"/>
      <c r="K29" s="130">
        <v>1825</v>
      </c>
      <c r="L29" s="132">
        <v>12</v>
      </c>
      <c r="M29" s="134">
        <f t="shared" si="1"/>
        <v>12</v>
      </c>
      <c r="N29" s="16" t="str">
        <f t="shared" si="3"/>
        <v>OK</v>
      </c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</row>
    <row r="30" spans="1:56" ht="30" x14ac:dyDescent="0.25">
      <c r="A30" s="139" t="s">
        <v>114</v>
      </c>
      <c r="B30" s="137">
        <v>11</v>
      </c>
      <c r="C30" s="105">
        <v>27</v>
      </c>
      <c r="D30" s="55" t="s">
        <v>54</v>
      </c>
      <c r="E30" s="37" t="s">
        <v>19</v>
      </c>
      <c r="F30" s="30"/>
      <c r="G30" s="30"/>
      <c r="H30" s="25" t="s">
        <v>81</v>
      </c>
      <c r="I30" s="30"/>
      <c r="J30" s="30"/>
      <c r="K30" s="130">
        <v>960</v>
      </c>
      <c r="L30" s="132">
        <v>25</v>
      </c>
      <c r="M30" s="134">
        <f t="shared" si="1"/>
        <v>25</v>
      </c>
      <c r="N30" s="16" t="str">
        <f t="shared" si="3"/>
        <v>OK</v>
      </c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</row>
    <row r="31" spans="1:56" ht="30" x14ac:dyDescent="0.25">
      <c r="A31" s="140"/>
      <c r="B31" s="138"/>
      <c r="C31" s="103">
        <v>28</v>
      </c>
      <c r="D31" s="55" t="s">
        <v>55</v>
      </c>
      <c r="E31" s="37" t="s">
        <v>19</v>
      </c>
      <c r="F31" s="30"/>
      <c r="G31" s="30"/>
      <c r="H31" s="25" t="s">
        <v>82</v>
      </c>
      <c r="I31" s="30"/>
      <c r="J31" s="30"/>
      <c r="K31" s="130">
        <v>1600</v>
      </c>
      <c r="L31" s="132">
        <v>2</v>
      </c>
      <c r="M31" s="134">
        <f t="shared" si="1"/>
        <v>2</v>
      </c>
      <c r="N31" s="16" t="str">
        <f t="shared" si="3"/>
        <v>OK</v>
      </c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</row>
    <row r="32" spans="1:56" ht="15" customHeight="1" x14ac:dyDescent="0.25">
      <c r="A32" s="166" t="s">
        <v>119</v>
      </c>
      <c r="B32" s="163">
        <v>12</v>
      </c>
      <c r="C32" s="104">
        <v>29</v>
      </c>
      <c r="D32" s="70" t="s">
        <v>56</v>
      </c>
      <c r="E32" s="60" t="s">
        <v>19</v>
      </c>
      <c r="F32" s="30"/>
      <c r="G32" s="30"/>
      <c r="H32" s="25" t="s">
        <v>82</v>
      </c>
      <c r="I32" s="30"/>
      <c r="J32" s="30"/>
      <c r="K32" s="130">
        <v>987.88</v>
      </c>
      <c r="L32" s="132">
        <v>8</v>
      </c>
      <c r="M32" s="134">
        <f t="shared" si="1"/>
        <v>8</v>
      </c>
      <c r="N32" s="16" t="str">
        <f t="shared" si="3"/>
        <v>OK</v>
      </c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</row>
    <row r="33" spans="1:57" x14ac:dyDescent="0.25">
      <c r="A33" s="167"/>
      <c r="B33" s="164"/>
      <c r="C33" s="104">
        <v>30</v>
      </c>
      <c r="D33" s="70" t="s">
        <v>57</v>
      </c>
      <c r="E33" s="60" t="s">
        <v>20</v>
      </c>
      <c r="F33" s="30"/>
      <c r="G33" s="30"/>
      <c r="H33" s="25" t="s">
        <v>81</v>
      </c>
      <c r="I33" s="30"/>
      <c r="J33" s="30"/>
      <c r="K33" s="130">
        <v>14.55</v>
      </c>
      <c r="L33" s="132">
        <v>15</v>
      </c>
      <c r="M33" s="134">
        <f t="shared" si="1"/>
        <v>15</v>
      </c>
      <c r="N33" s="16" t="str">
        <f t="shared" si="3"/>
        <v>OK</v>
      </c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</row>
    <row r="34" spans="1:57" ht="30" x14ac:dyDescent="0.25">
      <c r="A34" s="168"/>
      <c r="B34" s="165"/>
      <c r="C34" s="104">
        <v>31</v>
      </c>
      <c r="D34" s="70" t="s">
        <v>58</v>
      </c>
      <c r="E34" s="60" t="s">
        <v>20</v>
      </c>
      <c r="F34" s="30"/>
      <c r="G34" s="30"/>
      <c r="H34" s="25" t="s">
        <v>81</v>
      </c>
      <c r="I34" s="30"/>
      <c r="J34" s="30"/>
      <c r="K34" s="130">
        <v>23.78</v>
      </c>
      <c r="L34" s="132">
        <v>15</v>
      </c>
      <c r="M34" s="134">
        <f t="shared" si="1"/>
        <v>15</v>
      </c>
      <c r="N34" s="16" t="str">
        <f t="shared" si="3"/>
        <v>OK</v>
      </c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</row>
    <row r="35" spans="1:57" ht="45" x14ac:dyDescent="0.25">
      <c r="A35" s="33" t="s">
        <v>119</v>
      </c>
      <c r="B35" s="47">
        <v>13</v>
      </c>
      <c r="C35" s="103">
        <v>32</v>
      </c>
      <c r="D35" s="55" t="s">
        <v>59</v>
      </c>
      <c r="E35" s="23" t="s">
        <v>19</v>
      </c>
      <c r="F35" s="33"/>
      <c r="G35" s="33"/>
      <c r="H35" s="25" t="s">
        <v>81</v>
      </c>
      <c r="I35" s="30"/>
      <c r="J35" s="30"/>
      <c r="K35" s="130">
        <v>649.37</v>
      </c>
      <c r="L35" s="132">
        <v>55</v>
      </c>
      <c r="M35" s="134">
        <f t="shared" si="1"/>
        <v>55</v>
      </c>
      <c r="N35" s="16" t="str">
        <f t="shared" si="3"/>
        <v>OK</v>
      </c>
      <c r="O35" s="127"/>
      <c r="P35" s="29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</row>
    <row r="36" spans="1:57" ht="45" x14ac:dyDescent="0.25">
      <c r="A36" s="121" t="s">
        <v>119</v>
      </c>
      <c r="B36" s="96">
        <v>14</v>
      </c>
      <c r="C36" s="104">
        <v>33</v>
      </c>
      <c r="D36" s="70" t="s">
        <v>60</v>
      </c>
      <c r="E36" s="60" t="s">
        <v>19</v>
      </c>
      <c r="F36" s="33"/>
      <c r="G36" s="33"/>
      <c r="H36" s="25" t="s">
        <v>81</v>
      </c>
      <c r="I36" s="30"/>
      <c r="J36" s="30"/>
      <c r="K36" s="130">
        <v>466.66</v>
      </c>
      <c r="L36" s="132">
        <v>15</v>
      </c>
      <c r="M36" s="134">
        <f t="shared" si="1"/>
        <v>15</v>
      </c>
      <c r="N36" s="16" t="str">
        <f t="shared" si="3"/>
        <v>OK</v>
      </c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45"/>
      <c r="AP36" s="125"/>
      <c r="AQ36" s="12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6"/>
    </row>
    <row r="37" spans="1:57" ht="15" customHeight="1" x14ac:dyDescent="0.25">
      <c r="A37" s="33" t="s">
        <v>119</v>
      </c>
      <c r="B37" s="47">
        <v>15</v>
      </c>
      <c r="C37" s="103">
        <v>34</v>
      </c>
      <c r="D37" s="55" t="s">
        <v>61</v>
      </c>
      <c r="E37" s="23" t="s">
        <v>19</v>
      </c>
      <c r="F37" s="30"/>
      <c r="G37" s="30"/>
      <c r="H37" s="25" t="s">
        <v>81</v>
      </c>
      <c r="I37" s="30"/>
      <c r="J37" s="30"/>
      <c r="K37" s="130">
        <v>379.33</v>
      </c>
      <c r="L37" s="132">
        <v>100</v>
      </c>
      <c r="M37" s="134">
        <f t="shared" si="1"/>
        <v>100</v>
      </c>
      <c r="N37" s="16" t="str">
        <f t="shared" si="3"/>
        <v>OK</v>
      </c>
      <c r="O37" s="128"/>
      <c r="P37" s="129"/>
      <c r="Q37" s="129"/>
      <c r="R37" s="127"/>
      <c r="S37" s="127"/>
      <c r="T37" s="29"/>
      <c r="U37" s="127"/>
      <c r="V37" s="127"/>
      <c r="W37" s="127"/>
      <c r="X37" s="127"/>
      <c r="Y37" s="29"/>
      <c r="Z37" s="127"/>
      <c r="AA37" s="127"/>
      <c r="AB37" s="127"/>
      <c r="AC37" s="127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</row>
    <row r="38" spans="1:57" ht="30" x14ac:dyDescent="0.25">
      <c r="A38" s="63" t="s">
        <v>120</v>
      </c>
      <c r="B38" s="77">
        <v>16</v>
      </c>
      <c r="C38" s="104">
        <v>35</v>
      </c>
      <c r="D38" s="70" t="s">
        <v>22</v>
      </c>
      <c r="E38" s="60" t="s">
        <v>19</v>
      </c>
      <c r="F38" s="30"/>
      <c r="G38" s="30"/>
      <c r="H38" s="25" t="s">
        <v>81</v>
      </c>
      <c r="I38" s="30"/>
      <c r="J38" s="30"/>
      <c r="K38" s="130">
        <v>98.78</v>
      </c>
      <c r="L38" s="132">
        <v>500</v>
      </c>
      <c r="M38" s="134">
        <f t="shared" si="1"/>
        <v>500</v>
      </c>
      <c r="N38" s="16" t="str">
        <f t="shared" si="3"/>
        <v>OK</v>
      </c>
      <c r="O38" s="128"/>
      <c r="P38" s="129"/>
      <c r="Q38" s="129"/>
      <c r="R38" s="127"/>
      <c r="S38" s="127"/>
      <c r="T38" s="29"/>
      <c r="U38" s="127"/>
      <c r="V38" s="127"/>
      <c r="W38" s="127"/>
      <c r="X38" s="127"/>
      <c r="Y38" s="29"/>
      <c r="Z38" s="127"/>
      <c r="AA38" s="127"/>
      <c r="AB38" s="127"/>
      <c r="AC38" s="127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</row>
    <row r="39" spans="1:57" x14ac:dyDescent="0.25">
      <c r="A39" s="139" t="s">
        <v>119</v>
      </c>
      <c r="B39" s="137">
        <v>17</v>
      </c>
      <c r="C39" s="103">
        <v>36</v>
      </c>
      <c r="D39" s="55" t="s">
        <v>23</v>
      </c>
      <c r="E39" s="23" t="s">
        <v>19</v>
      </c>
      <c r="F39" s="30"/>
      <c r="G39" s="30"/>
      <c r="H39" s="25" t="s">
        <v>83</v>
      </c>
      <c r="I39" s="30"/>
      <c r="J39" s="30"/>
      <c r="K39" s="130">
        <v>110.11</v>
      </c>
      <c r="L39" s="132">
        <v>500</v>
      </c>
      <c r="M39" s="134">
        <f t="shared" si="1"/>
        <v>500</v>
      </c>
      <c r="N39" s="16" t="str">
        <f t="shared" si="3"/>
        <v>OK</v>
      </c>
      <c r="O39" s="127"/>
      <c r="P39" s="127"/>
      <c r="Q39" s="127"/>
      <c r="R39" s="127"/>
      <c r="S39" s="127"/>
      <c r="T39" s="29"/>
      <c r="U39" s="127"/>
      <c r="V39" s="127"/>
      <c r="W39" s="127"/>
      <c r="X39" s="127"/>
      <c r="Y39" s="29"/>
      <c r="Z39" s="127"/>
      <c r="AA39" s="127"/>
      <c r="AB39" s="127"/>
      <c r="AC39" s="127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</row>
    <row r="40" spans="1:57" x14ac:dyDescent="0.25">
      <c r="A40" s="145"/>
      <c r="B40" s="146"/>
      <c r="C40" s="103">
        <v>37</v>
      </c>
      <c r="D40" s="55" t="s">
        <v>24</v>
      </c>
      <c r="E40" s="37" t="s">
        <v>20</v>
      </c>
      <c r="F40" s="30"/>
      <c r="G40" s="33"/>
      <c r="H40" s="25" t="s">
        <v>83</v>
      </c>
      <c r="I40" s="30"/>
      <c r="J40" s="30"/>
      <c r="K40" s="130">
        <v>10.39</v>
      </c>
      <c r="L40" s="132">
        <v>500</v>
      </c>
      <c r="M40" s="134">
        <f t="shared" si="1"/>
        <v>500</v>
      </c>
      <c r="N40" s="16" t="str">
        <f t="shared" si="3"/>
        <v>OK</v>
      </c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29"/>
      <c r="Z40" s="127"/>
      <c r="AA40" s="29"/>
      <c r="AB40" s="127"/>
      <c r="AC40" s="127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  <c r="AO40" s="125"/>
      <c r="AP40" s="125"/>
      <c r="AQ40" s="12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</row>
    <row r="41" spans="1:57" x14ac:dyDescent="0.25">
      <c r="A41" s="140"/>
      <c r="B41" s="138"/>
      <c r="C41" s="103">
        <v>38</v>
      </c>
      <c r="D41" s="55" t="s">
        <v>25</v>
      </c>
      <c r="E41" s="37" t="s">
        <v>20</v>
      </c>
      <c r="F41" s="30"/>
      <c r="G41" s="30"/>
      <c r="H41" s="25" t="s">
        <v>81</v>
      </c>
      <c r="I41" s="30"/>
      <c r="J41" s="30"/>
      <c r="K41" s="130">
        <v>18.739999999999998</v>
      </c>
      <c r="L41" s="132">
        <v>200</v>
      </c>
      <c r="M41" s="134">
        <f t="shared" si="1"/>
        <v>200</v>
      </c>
      <c r="N41" s="16" t="str">
        <f t="shared" si="3"/>
        <v>OK</v>
      </c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</row>
    <row r="42" spans="1:57" ht="30" x14ac:dyDescent="0.25">
      <c r="A42" s="173" t="s">
        <v>119</v>
      </c>
      <c r="B42" s="161">
        <v>18</v>
      </c>
      <c r="C42" s="104">
        <v>39</v>
      </c>
      <c r="D42" s="70" t="s">
        <v>62</v>
      </c>
      <c r="E42" s="60" t="s">
        <v>19</v>
      </c>
      <c r="F42" s="30"/>
      <c r="G42" s="30"/>
      <c r="H42" s="25" t="s">
        <v>81</v>
      </c>
      <c r="I42" s="30"/>
      <c r="J42" s="30"/>
      <c r="K42" s="130">
        <v>774</v>
      </c>
      <c r="L42" s="132">
        <v>50</v>
      </c>
      <c r="M42" s="134">
        <f t="shared" si="1"/>
        <v>50</v>
      </c>
      <c r="N42" s="16" t="str">
        <f t="shared" si="3"/>
        <v>OK</v>
      </c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</row>
    <row r="43" spans="1:57" x14ac:dyDescent="0.25">
      <c r="A43" s="174"/>
      <c r="B43" s="176"/>
      <c r="C43" s="104">
        <v>40</v>
      </c>
      <c r="D43" s="70" t="s">
        <v>63</v>
      </c>
      <c r="E43" s="60" t="s">
        <v>19</v>
      </c>
      <c r="F43" s="30"/>
      <c r="G43" s="30"/>
      <c r="H43" s="25" t="s">
        <v>81</v>
      </c>
      <c r="I43" s="30"/>
      <c r="J43" s="30"/>
      <c r="K43" s="130">
        <v>628</v>
      </c>
      <c r="L43" s="132">
        <v>60</v>
      </c>
      <c r="M43" s="134">
        <f t="shared" si="1"/>
        <v>60</v>
      </c>
      <c r="N43" s="16" t="str">
        <f t="shared" si="3"/>
        <v>OK</v>
      </c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</row>
    <row r="44" spans="1:57" x14ac:dyDescent="0.25">
      <c r="A44" s="174"/>
      <c r="B44" s="176"/>
      <c r="C44" s="104">
        <v>41</v>
      </c>
      <c r="D44" s="70" t="s">
        <v>64</v>
      </c>
      <c r="E44" s="60" t="s">
        <v>19</v>
      </c>
      <c r="F44" s="30"/>
      <c r="G44" s="30"/>
      <c r="H44" s="25" t="s">
        <v>81</v>
      </c>
      <c r="I44" s="30"/>
      <c r="J44" s="30"/>
      <c r="K44" s="130">
        <v>359</v>
      </c>
      <c r="L44" s="132">
        <v>10</v>
      </c>
      <c r="M44" s="134">
        <f t="shared" si="1"/>
        <v>10</v>
      </c>
      <c r="N44" s="16" t="str">
        <f t="shared" si="3"/>
        <v>OK</v>
      </c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6"/>
      <c r="AP44" s="125"/>
      <c r="AQ44" s="12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</row>
    <row r="45" spans="1:57" x14ac:dyDescent="0.25">
      <c r="A45" s="174"/>
      <c r="B45" s="176"/>
      <c r="C45" s="104">
        <v>42</v>
      </c>
      <c r="D45" s="70" t="s">
        <v>65</v>
      </c>
      <c r="E45" s="60" t="s">
        <v>20</v>
      </c>
      <c r="F45" s="30"/>
      <c r="G45" s="33"/>
      <c r="H45" s="25" t="s">
        <v>81</v>
      </c>
      <c r="I45" s="30"/>
      <c r="J45" s="30"/>
      <c r="K45" s="130">
        <v>21.63</v>
      </c>
      <c r="L45" s="132">
        <v>80</v>
      </c>
      <c r="M45" s="134">
        <f t="shared" si="1"/>
        <v>80</v>
      </c>
      <c r="N45" s="16" t="str">
        <f t="shared" si="3"/>
        <v>OK</v>
      </c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6"/>
    </row>
    <row r="46" spans="1:57" ht="30" x14ac:dyDescent="0.25">
      <c r="A46" s="174"/>
      <c r="B46" s="176"/>
      <c r="C46" s="104">
        <v>43</v>
      </c>
      <c r="D46" s="70" t="s">
        <v>66</v>
      </c>
      <c r="E46" s="60" t="s">
        <v>20</v>
      </c>
      <c r="F46" s="30"/>
      <c r="G46" s="33"/>
      <c r="H46" s="25" t="s">
        <v>81</v>
      </c>
      <c r="I46" s="30"/>
      <c r="J46" s="30"/>
      <c r="K46" s="130">
        <v>208</v>
      </c>
      <c r="L46" s="132">
        <v>85</v>
      </c>
      <c r="M46" s="134">
        <f t="shared" si="1"/>
        <v>85</v>
      </c>
      <c r="N46" s="16" t="str">
        <f t="shared" si="3"/>
        <v>OK</v>
      </c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</row>
    <row r="47" spans="1:57" ht="15" customHeight="1" x14ac:dyDescent="0.25">
      <c r="A47" s="174"/>
      <c r="B47" s="176"/>
      <c r="C47" s="104">
        <v>44</v>
      </c>
      <c r="D47" s="70" t="s">
        <v>67</v>
      </c>
      <c r="E47" s="60" t="s">
        <v>20</v>
      </c>
      <c r="F47" s="30"/>
      <c r="G47" s="30"/>
      <c r="H47" s="25" t="s">
        <v>84</v>
      </c>
      <c r="I47" s="30"/>
      <c r="J47" s="30"/>
      <c r="K47" s="130">
        <v>54.5</v>
      </c>
      <c r="L47" s="132">
        <v>15</v>
      </c>
      <c r="M47" s="134">
        <f t="shared" si="1"/>
        <v>15</v>
      </c>
      <c r="N47" s="16" t="str">
        <f t="shared" si="3"/>
        <v>OK</v>
      </c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</row>
    <row r="48" spans="1:57" ht="30" x14ac:dyDescent="0.25">
      <c r="A48" s="175"/>
      <c r="B48" s="162"/>
      <c r="C48" s="104">
        <v>45</v>
      </c>
      <c r="D48" s="70" t="s">
        <v>68</v>
      </c>
      <c r="E48" s="60" t="s">
        <v>20</v>
      </c>
      <c r="F48" s="30"/>
      <c r="G48" s="30"/>
      <c r="H48" s="25" t="s">
        <v>81</v>
      </c>
      <c r="I48" s="30"/>
      <c r="J48" s="30"/>
      <c r="K48" s="130">
        <v>68.22</v>
      </c>
      <c r="L48" s="132">
        <v>140</v>
      </c>
      <c r="M48" s="134">
        <f t="shared" si="1"/>
        <v>140</v>
      </c>
      <c r="N48" s="16" t="str">
        <f t="shared" si="3"/>
        <v>OK</v>
      </c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  <c r="AP48" s="125"/>
      <c r="AQ48" s="12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</row>
    <row r="49" spans="1:56" ht="65.25" customHeight="1" x14ac:dyDescent="0.25">
      <c r="A49" s="171" t="s">
        <v>121</v>
      </c>
      <c r="B49" s="169">
        <v>19</v>
      </c>
      <c r="C49" s="103">
        <v>46</v>
      </c>
      <c r="D49" s="55" t="s">
        <v>69</v>
      </c>
      <c r="E49" s="23" t="s">
        <v>19</v>
      </c>
      <c r="F49" s="33"/>
      <c r="G49" s="33"/>
      <c r="H49" s="25" t="s">
        <v>81</v>
      </c>
      <c r="I49" s="30"/>
      <c r="J49" s="30"/>
      <c r="K49" s="130">
        <v>113.83</v>
      </c>
      <c r="L49" s="132">
        <v>15</v>
      </c>
      <c r="M49" s="134">
        <f t="shared" si="1"/>
        <v>15</v>
      </c>
      <c r="N49" s="16" t="str">
        <f t="shared" si="3"/>
        <v>OK</v>
      </c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</row>
    <row r="50" spans="1:56" ht="30" x14ac:dyDescent="0.25">
      <c r="A50" s="172"/>
      <c r="B50" s="170"/>
      <c r="C50" s="103">
        <v>47</v>
      </c>
      <c r="D50" s="55" t="s">
        <v>70</v>
      </c>
      <c r="E50" s="23" t="s">
        <v>20</v>
      </c>
      <c r="F50" s="30"/>
      <c r="G50" s="30"/>
      <c r="H50" s="25" t="s">
        <v>81</v>
      </c>
      <c r="I50" s="30"/>
      <c r="J50" s="30"/>
      <c r="K50" s="130">
        <v>3.3</v>
      </c>
      <c r="L50" s="132">
        <v>15</v>
      </c>
      <c r="M50" s="134">
        <f t="shared" si="1"/>
        <v>15</v>
      </c>
      <c r="N50" s="16" t="str">
        <f t="shared" si="3"/>
        <v>OK</v>
      </c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</row>
    <row r="51" spans="1:56" ht="45" x14ac:dyDescent="0.25">
      <c r="A51" s="124" t="s">
        <v>119</v>
      </c>
      <c r="B51" s="94">
        <v>20</v>
      </c>
      <c r="C51" s="104">
        <v>48</v>
      </c>
      <c r="D51" s="70" t="s">
        <v>71</v>
      </c>
      <c r="E51" s="60" t="s">
        <v>19</v>
      </c>
      <c r="F51" s="30"/>
      <c r="G51" s="30"/>
      <c r="H51" s="25" t="s">
        <v>83</v>
      </c>
      <c r="I51" s="30"/>
      <c r="J51" s="30"/>
      <c r="K51" s="130">
        <v>365.7</v>
      </c>
      <c r="L51" s="132">
        <v>21</v>
      </c>
      <c r="M51" s="134">
        <f t="shared" si="1"/>
        <v>21</v>
      </c>
      <c r="N51" s="16" t="str">
        <f t="shared" si="3"/>
        <v>OK</v>
      </c>
      <c r="O51" s="127"/>
      <c r="P51" s="127"/>
      <c r="Q51" s="45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</row>
    <row r="52" spans="1:56" ht="45" x14ac:dyDescent="0.25">
      <c r="A52" s="50" t="s">
        <v>120</v>
      </c>
      <c r="B52" s="97">
        <v>21</v>
      </c>
      <c r="C52" s="107">
        <v>49</v>
      </c>
      <c r="D52" s="58" t="s">
        <v>72</v>
      </c>
      <c r="E52" s="23" t="s">
        <v>20</v>
      </c>
      <c r="F52" s="30"/>
      <c r="G52" s="30"/>
      <c r="H52" s="25" t="s">
        <v>81</v>
      </c>
      <c r="I52" s="30"/>
      <c r="J52" s="30"/>
      <c r="K52" s="130">
        <v>45.09</v>
      </c>
      <c r="L52" s="132">
        <v>500</v>
      </c>
      <c r="M52" s="134">
        <f t="shared" si="1"/>
        <v>500</v>
      </c>
      <c r="N52" s="16" t="str">
        <f t="shared" si="3"/>
        <v>OK</v>
      </c>
      <c r="O52" s="127"/>
      <c r="P52" s="127"/>
      <c r="Q52" s="45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</row>
    <row r="53" spans="1:56" x14ac:dyDescent="0.25">
      <c r="A53" s="166" t="s">
        <v>119</v>
      </c>
      <c r="B53" s="163">
        <v>22</v>
      </c>
      <c r="C53" s="104">
        <v>50</v>
      </c>
      <c r="D53" s="70" t="s">
        <v>73</v>
      </c>
      <c r="E53" s="60" t="s">
        <v>19</v>
      </c>
      <c r="F53" s="30"/>
      <c r="G53" s="30"/>
      <c r="H53" s="25" t="s">
        <v>81</v>
      </c>
      <c r="I53" s="30"/>
      <c r="J53" s="30"/>
      <c r="K53" s="130">
        <v>425.99</v>
      </c>
      <c r="L53" s="132">
        <v>360</v>
      </c>
      <c r="M53" s="134">
        <f t="shared" si="1"/>
        <v>360</v>
      </c>
      <c r="N53" s="16" t="str">
        <f t="shared" si="3"/>
        <v>OK</v>
      </c>
      <c r="O53" s="127"/>
      <c r="P53" s="127"/>
      <c r="Q53" s="127"/>
      <c r="R53" s="127"/>
      <c r="S53" s="127"/>
      <c r="T53" s="127"/>
      <c r="U53" s="127"/>
      <c r="V53" s="127"/>
      <c r="W53" s="45"/>
      <c r="X53" s="127"/>
      <c r="Y53" s="127"/>
      <c r="Z53" s="127"/>
      <c r="AA53" s="127"/>
      <c r="AB53" s="127"/>
      <c r="AC53" s="127"/>
      <c r="AD53" s="125"/>
      <c r="AE53" s="125"/>
      <c r="AF53" s="125"/>
      <c r="AG53" s="12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</row>
    <row r="54" spans="1:56" x14ac:dyDescent="0.25">
      <c r="A54" s="167"/>
      <c r="B54" s="164"/>
      <c r="C54" s="104">
        <v>51</v>
      </c>
      <c r="D54" s="70" t="s">
        <v>28</v>
      </c>
      <c r="E54" s="60" t="s">
        <v>20</v>
      </c>
      <c r="F54" s="30"/>
      <c r="G54" s="30"/>
      <c r="H54" s="25" t="s">
        <v>81</v>
      </c>
      <c r="I54" s="30"/>
      <c r="J54" s="30"/>
      <c r="K54" s="130">
        <v>14.14</v>
      </c>
      <c r="L54" s="132">
        <v>760</v>
      </c>
      <c r="M54" s="134">
        <f t="shared" si="1"/>
        <v>760</v>
      </c>
      <c r="N54" s="16" t="str">
        <f t="shared" si="3"/>
        <v>OK</v>
      </c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5"/>
      <c r="AE54" s="125"/>
      <c r="AF54" s="125"/>
      <c r="AG54" s="12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</row>
    <row r="55" spans="1:56" x14ac:dyDescent="0.25">
      <c r="A55" s="167"/>
      <c r="B55" s="164"/>
      <c r="C55" s="104">
        <v>52</v>
      </c>
      <c r="D55" s="70" t="s">
        <v>29</v>
      </c>
      <c r="E55" s="60" t="s">
        <v>20</v>
      </c>
      <c r="F55" s="30"/>
      <c r="G55" s="30"/>
      <c r="H55" s="25" t="s">
        <v>81</v>
      </c>
      <c r="I55" s="30"/>
      <c r="J55" s="30"/>
      <c r="K55" s="130">
        <v>20.73</v>
      </c>
      <c r="L55" s="132">
        <v>100</v>
      </c>
      <c r="M55" s="134">
        <f t="shared" si="1"/>
        <v>100</v>
      </c>
      <c r="N55" s="16" t="str">
        <f t="shared" si="3"/>
        <v>OK</v>
      </c>
      <c r="O55" s="127"/>
      <c r="P55" s="127"/>
      <c r="Q55" s="127"/>
      <c r="R55" s="127"/>
      <c r="S55" s="127"/>
      <c r="T55" s="127"/>
      <c r="V55" s="127"/>
      <c r="W55" s="45"/>
      <c r="X55" s="127"/>
      <c r="Y55" s="127"/>
      <c r="Z55" s="127"/>
      <c r="AA55" s="127"/>
      <c r="AB55" s="127"/>
      <c r="AC55" s="127"/>
      <c r="AD55" s="125"/>
      <c r="AE55" s="125"/>
      <c r="AF55" s="125"/>
      <c r="AG55" s="12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</row>
    <row r="56" spans="1:56" ht="30" x14ac:dyDescent="0.25">
      <c r="A56" s="167"/>
      <c r="B56" s="164"/>
      <c r="C56" s="104">
        <v>53</v>
      </c>
      <c r="D56" s="70" t="s">
        <v>74</v>
      </c>
      <c r="E56" s="60" t="s">
        <v>19</v>
      </c>
      <c r="F56" s="30"/>
      <c r="G56" s="30"/>
      <c r="H56" s="25" t="s">
        <v>81</v>
      </c>
      <c r="I56" s="30"/>
      <c r="J56" s="30"/>
      <c r="K56" s="130">
        <v>123.09</v>
      </c>
      <c r="L56" s="132">
        <v>860</v>
      </c>
      <c r="M56" s="134">
        <f t="shared" si="1"/>
        <v>860</v>
      </c>
      <c r="N56" s="16" t="str">
        <f t="shared" si="3"/>
        <v>OK</v>
      </c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</row>
    <row r="57" spans="1:56" ht="62.25" customHeight="1" x14ac:dyDescent="0.25">
      <c r="A57" s="167"/>
      <c r="B57" s="164"/>
      <c r="C57" s="104">
        <v>54</v>
      </c>
      <c r="D57" s="70" t="s">
        <v>75</v>
      </c>
      <c r="E57" s="60" t="s">
        <v>19</v>
      </c>
      <c r="F57" s="33"/>
      <c r="G57" s="33"/>
      <c r="H57" s="25" t="s">
        <v>81</v>
      </c>
      <c r="I57" s="30"/>
      <c r="J57" s="30"/>
      <c r="K57" s="130">
        <v>55.43</v>
      </c>
      <c r="L57" s="133">
        <v>760</v>
      </c>
      <c r="M57" s="134">
        <f t="shared" si="1"/>
        <v>760</v>
      </c>
      <c r="N57" s="16" t="str">
        <f t="shared" si="3"/>
        <v>OK</v>
      </c>
      <c r="O57" s="127"/>
      <c r="P57" s="127"/>
      <c r="Q57" s="127"/>
      <c r="R57" s="127"/>
      <c r="S57" s="45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</row>
    <row r="58" spans="1:56" ht="54.75" customHeight="1" x14ac:dyDescent="0.25">
      <c r="A58" s="168"/>
      <c r="B58" s="165"/>
      <c r="C58" s="104">
        <v>55</v>
      </c>
      <c r="D58" s="70" t="s">
        <v>76</v>
      </c>
      <c r="E58" s="60" t="s">
        <v>19</v>
      </c>
      <c r="F58" s="30"/>
      <c r="G58" s="30"/>
      <c r="H58" s="25" t="s">
        <v>81</v>
      </c>
      <c r="I58" s="30"/>
      <c r="J58" s="30"/>
      <c r="K58" s="130">
        <v>62.05</v>
      </c>
      <c r="L58" s="132">
        <v>100</v>
      </c>
      <c r="M58" s="134">
        <f t="shared" si="1"/>
        <v>100</v>
      </c>
      <c r="N58" s="16" t="str">
        <f t="shared" si="3"/>
        <v>OK</v>
      </c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</row>
    <row r="59" spans="1:56" ht="45" x14ac:dyDescent="0.25">
      <c r="A59" s="171" t="s">
        <v>115</v>
      </c>
      <c r="B59" s="169">
        <v>23</v>
      </c>
      <c r="C59" s="103">
        <v>56</v>
      </c>
      <c r="D59" s="57" t="s">
        <v>77</v>
      </c>
      <c r="E59" s="23" t="s">
        <v>19</v>
      </c>
      <c r="F59" s="30"/>
      <c r="G59" s="30"/>
      <c r="H59" s="25" t="s">
        <v>81</v>
      </c>
      <c r="I59" s="30"/>
      <c r="J59" s="30"/>
      <c r="K59" s="130">
        <v>214.48</v>
      </c>
      <c r="L59" s="132">
        <v>40</v>
      </c>
      <c r="M59" s="134">
        <f t="shared" si="1"/>
        <v>40</v>
      </c>
      <c r="N59" s="16" t="str">
        <f t="shared" si="3"/>
        <v>OK</v>
      </c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N59" s="125"/>
      <c r="AO59" s="125"/>
      <c r="AP59" s="125"/>
      <c r="AQ59" s="12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</row>
    <row r="60" spans="1:56" ht="30" x14ac:dyDescent="0.25">
      <c r="A60" s="172"/>
      <c r="B60" s="170"/>
      <c r="C60" s="103">
        <v>57</v>
      </c>
      <c r="D60" s="57" t="s">
        <v>78</v>
      </c>
      <c r="E60" s="23" t="s">
        <v>19</v>
      </c>
      <c r="F60" s="30"/>
      <c r="G60" s="33"/>
      <c r="H60" s="24" t="s">
        <v>82</v>
      </c>
      <c r="I60" s="30"/>
      <c r="J60" s="30"/>
      <c r="K60" s="130">
        <v>8599.23</v>
      </c>
      <c r="L60" s="133">
        <v>2</v>
      </c>
      <c r="M60" s="134">
        <f t="shared" si="1"/>
        <v>2</v>
      </c>
      <c r="N60" s="16" t="str">
        <f t="shared" si="3"/>
        <v>OK</v>
      </c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</row>
    <row r="61" spans="1:56" ht="30" x14ac:dyDescent="0.25">
      <c r="A61" s="110" t="s">
        <v>79</v>
      </c>
      <c r="B61" s="115">
        <v>24</v>
      </c>
      <c r="C61" s="111">
        <v>58</v>
      </c>
      <c r="D61" s="112" t="s">
        <v>80</v>
      </c>
      <c r="E61" s="113"/>
      <c r="F61" s="33"/>
      <c r="G61" s="33"/>
      <c r="H61" s="25"/>
      <c r="I61" s="30"/>
      <c r="J61" s="30"/>
      <c r="K61" s="130"/>
      <c r="L61" s="132"/>
      <c r="M61" s="134">
        <f t="shared" si="1"/>
        <v>0</v>
      </c>
      <c r="N61" s="16" t="str">
        <f t="shared" si="3"/>
        <v>OK</v>
      </c>
      <c r="O61" s="127"/>
      <c r="P61" s="127"/>
      <c r="Q61" s="127"/>
      <c r="R61" s="45"/>
      <c r="S61" s="127"/>
      <c r="T61" s="127"/>
      <c r="U61" s="127"/>
      <c r="V61" s="127"/>
      <c r="W61" s="127"/>
      <c r="X61" s="127"/>
      <c r="Y61" s="127"/>
      <c r="Z61" s="45"/>
      <c r="AA61" s="127"/>
      <c r="AB61" s="45"/>
      <c r="AC61" s="45"/>
      <c r="AD61" s="125"/>
      <c r="AE61" s="125"/>
      <c r="AF61" s="45"/>
      <c r="AG61" s="45"/>
      <c r="AH61" s="125"/>
      <c r="AI61" s="125"/>
      <c r="AJ61" s="125"/>
      <c r="AK61" s="125"/>
      <c r="AL61" s="125"/>
      <c r="AM61" s="12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</row>
    <row r="62" spans="1:56" x14ac:dyDescent="0.25">
      <c r="F62" s="9"/>
      <c r="G62" s="3"/>
      <c r="T62" s="1">
        <f>SUMPRODUCT($K$4:$K$61,T4:T61)</f>
        <v>0</v>
      </c>
      <c r="X62" s="1">
        <f t="shared" ref="X62:AP62" si="4">SUMPRODUCT($K$4:$K$61,X4:X61)</f>
        <v>0</v>
      </c>
      <c r="Y62" s="41">
        <f t="shared" si="4"/>
        <v>0</v>
      </c>
      <c r="Z62" s="41">
        <f t="shared" si="4"/>
        <v>0</v>
      </c>
      <c r="AA62" s="41">
        <f t="shared" si="4"/>
        <v>0</v>
      </c>
      <c r="AB62" s="41">
        <f t="shared" si="4"/>
        <v>0</v>
      </c>
      <c r="AC62" s="42">
        <f t="shared" si="4"/>
        <v>0</v>
      </c>
      <c r="AD62" s="42">
        <f t="shared" si="4"/>
        <v>0</v>
      </c>
      <c r="AE62" s="42">
        <f t="shared" si="4"/>
        <v>0</v>
      </c>
      <c r="AF62" s="42">
        <f t="shared" si="4"/>
        <v>0</v>
      </c>
      <c r="AG62" s="42">
        <f t="shared" si="4"/>
        <v>0</v>
      </c>
      <c r="AH62" s="42">
        <f t="shared" si="4"/>
        <v>0</v>
      </c>
      <c r="AI62" s="42">
        <f t="shared" si="4"/>
        <v>0</v>
      </c>
      <c r="AJ62" s="42">
        <f t="shared" si="4"/>
        <v>0</v>
      </c>
      <c r="AK62" s="42">
        <f t="shared" si="4"/>
        <v>0</v>
      </c>
      <c r="AL62" s="42">
        <f t="shared" si="4"/>
        <v>0</v>
      </c>
      <c r="AM62" s="42">
        <f t="shared" si="4"/>
        <v>0</v>
      </c>
      <c r="AN62" s="42">
        <f t="shared" si="4"/>
        <v>0</v>
      </c>
      <c r="AO62" s="42">
        <f t="shared" si="4"/>
        <v>0</v>
      </c>
      <c r="AP62" s="42">
        <f t="shared" si="4"/>
        <v>0</v>
      </c>
      <c r="AQ62" s="42"/>
      <c r="AR62" s="42">
        <f>SUMPRODUCT($K$4:$K$61,AR4:AR61)</f>
        <v>0</v>
      </c>
      <c r="AS62" s="42">
        <f>SUMPRODUCT($K$4:$K$61,AS4:AS61)</f>
        <v>0</v>
      </c>
      <c r="AT62" s="42">
        <f>SUMPRODUCT($K$4:$K$61,AT4:AT61)</f>
        <v>0</v>
      </c>
      <c r="AU62" s="42">
        <f>SUMPRODUCT($K$4:$K$61,AU4:AU61)</f>
        <v>0</v>
      </c>
      <c r="AV62" s="42">
        <f>SUMPRODUCT($K$4:$K$61,AV4:AV61)</f>
        <v>0</v>
      </c>
      <c r="AW62" s="42"/>
      <c r="AX62" s="42"/>
      <c r="AY62" s="42">
        <f t="shared" ref="AY62:BD62" si="5">SUMPRODUCT($K$4:$K$61,AY4:AY61)</f>
        <v>0</v>
      </c>
      <c r="AZ62" s="42">
        <f t="shared" si="5"/>
        <v>0</v>
      </c>
      <c r="BA62" s="42">
        <f t="shared" si="5"/>
        <v>0</v>
      </c>
      <c r="BB62" s="42">
        <f t="shared" si="5"/>
        <v>0</v>
      </c>
      <c r="BC62" s="42">
        <f t="shared" si="5"/>
        <v>0</v>
      </c>
      <c r="BD62" s="42">
        <f t="shared" si="5"/>
        <v>0</v>
      </c>
    </row>
    <row r="63" spans="1:56" x14ac:dyDescent="0.25">
      <c r="AD63" s="43">
        <f>AD62-1884.6</f>
        <v>-1884.6</v>
      </c>
    </row>
    <row r="66" spans="46:46" x14ac:dyDescent="0.25">
      <c r="AT66" s="44"/>
    </row>
  </sheetData>
  <mergeCells count="26">
    <mergeCell ref="L1:N1"/>
    <mergeCell ref="A2:N2"/>
    <mergeCell ref="A1:B1"/>
    <mergeCell ref="C1:K1"/>
    <mergeCell ref="A5:A15"/>
    <mergeCell ref="B5:B15"/>
    <mergeCell ref="A16:A20"/>
    <mergeCell ref="B16:B20"/>
    <mergeCell ref="B32:B34"/>
    <mergeCell ref="A32:A34"/>
    <mergeCell ref="A39:A41"/>
    <mergeCell ref="B39:B41"/>
    <mergeCell ref="A21:A22"/>
    <mergeCell ref="B21:B22"/>
    <mergeCell ref="A26:A27"/>
    <mergeCell ref="B26:B27"/>
    <mergeCell ref="A30:A31"/>
    <mergeCell ref="B30:B31"/>
    <mergeCell ref="A59:A60"/>
    <mergeCell ref="B59:B60"/>
    <mergeCell ref="A42:A48"/>
    <mergeCell ref="B42:B48"/>
    <mergeCell ref="A49:A50"/>
    <mergeCell ref="B49:B50"/>
    <mergeCell ref="A53:A58"/>
    <mergeCell ref="B53:B58"/>
  </mergeCells>
  <conditionalFormatting sqref="O4:U22 O23:T23 V23 O24:U24">
    <cfRule type="cellIs" dxfId="103" priority="314" stopIfTrue="1" operator="greaterThan">
      <formula>0</formula>
    </cfRule>
    <cfRule type="cellIs" dxfId="102" priority="313" stopIfTrue="1" operator="greaterThan">
      <formula>0</formula>
    </cfRule>
    <cfRule type="cellIs" dxfId="101" priority="315" stopIfTrue="1" operator="greaterThan">
      <formula>0</formula>
    </cfRule>
  </conditionalFormatting>
  <conditionalFormatting sqref="Q51:Q52">
    <cfRule type="cellIs" dxfId="100" priority="254" stopIfTrue="1" operator="greaterThan">
      <formula>0</formula>
    </cfRule>
    <cfRule type="cellIs" dxfId="99" priority="256" stopIfTrue="1" operator="greaterThan">
      <formula>0</formula>
    </cfRule>
    <cfRule type="cellIs" dxfId="98" priority="255" stopIfTrue="1" operator="greaterThan">
      <formula>0</formula>
    </cfRule>
    <cfRule type="cellIs" dxfId="97" priority="253" operator="greaterThan">
      <formula>0</formula>
    </cfRule>
  </conditionalFormatting>
  <conditionalFormatting sqref="R61">
    <cfRule type="cellIs" dxfId="96" priority="252" stopIfTrue="1" operator="greaterThan">
      <formula>0</formula>
    </cfRule>
    <cfRule type="cellIs" dxfId="95" priority="251" stopIfTrue="1" operator="greaterThan">
      <formula>0</formula>
    </cfRule>
    <cfRule type="cellIs" dxfId="94" priority="250" stopIfTrue="1" operator="greaterThan">
      <formula>0</formula>
    </cfRule>
    <cfRule type="cellIs" dxfId="93" priority="249" operator="greaterThan">
      <formula>0</formula>
    </cfRule>
  </conditionalFormatting>
  <conditionalFormatting sqref="S57">
    <cfRule type="cellIs" dxfId="92" priority="246" stopIfTrue="1" operator="greaterThan">
      <formula>0</formula>
    </cfRule>
    <cfRule type="cellIs" dxfId="91" priority="245" operator="greaterThan">
      <formula>0</formula>
    </cfRule>
    <cfRule type="cellIs" dxfId="90" priority="248" stopIfTrue="1" operator="greaterThan">
      <formula>0</formula>
    </cfRule>
    <cfRule type="cellIs" dxfId="89" priority="247" stopIfTrue="1" operator="greaterThan">
      <formula>0</formula>
    </cfRule>
  </conditionalFormatting>
  <conditionalFormatting sqref="V23 O4:U22 O23:T23 O24:U24">
    <cfRule type="cellIs" dxfId="88" priority="307" operator="greaterThan">
      <formula>0</formula>
    </cfRule>
  </conditionalFormatting>
  <conditionalFormatting sqref="V4:AA24">
    <cfRule type="cellIs" dxfId="87" priority="183" stopIfTrue="1" operator="greaterThan">
      <formula>0</formula>
    </cfRule>
    <cfRule type="cellIs" dxfId="86" priority="184" stopIfTrue="1" operator="greaterThan">
      <formula>0</formula>
    </cfRule>
    <cfRule type="cellIs" dxfId="85" priority="181" operator="greaterThan">
      <formula>0</formula>
    </cfRule>
    <cfRule type="cellIs" dxfId="84" priority="182" stopIfTrue="1" operator="greaterThan">
      <formula>0</formula>
    </cfRule>
  </conditionalFormatting>
  <conditionalFormatting sqref="W53">
    <cfRule type="cellIs" dxfId="83" priority="211" stopIfTrue="1" operator="greaterThan">
      <formula>0</formula>
    </cfRule>
    <cfRule type="cellIs" dxfId="82" priority="212" stopIfTrue="1" operator="greaterThan">
      <formula>0</formula>
    </cfRule>
    <cfRule type="cellIs" dxfId="81" priority="209" operator="greaterThan">
      <formula>0</formula>
    </cfRule>
    <cfRule type="cellIs" dxfId="80" priority="210" stopIfTrue="1" operator="greaterThan">
      <formula>0</formula>
    </cfRule>
  </conditionalFormatting>
  <conditionalFormatting sqref="W55">
    <cfRule type="cellIs" dxfId="79" priority="207" stopIfTrue="1" operator="greaterThan">
      <formula>0</formula>
    </cfRule>
    <cfRule type="cellIs" dxfId="78" priority="208" stopIfTrue="1" operator="greaterThan">
      <formula>0</formula>
    </cfRule>
    <cfRule type="cellIs" dxfId="77" priority="205" operator="greaterThan">
      <formula>0</formula>
    </cfRule>
    <cfRule type="cellIs" dxfId="76" priority="206" stopIfTrue="1" operator="greaterThan">
      <formula>0</formula>
    </cfRule>
  </conditionalFormatting>
  <conditionalFormatting sqref="Z61">
    <cfRule type="cellIs" dxfId="75" priority="168" stopIfTrue="1" operator="greaterThan">
      <formula>0</formula>
    </cfRule>
    <cfRule type="cellIs" dxfId="74" priority="167" stopIfTrue="1" operator="greaterThan">
      <formula>0</formula>
    </cfRule>
    <cfRule type="cellIs" dxfId="73" priority="166" stopIfTrue="1" operator="greaterThan">
      <formula>0</formula>
    </cfRule>
    <cfRule type="cellIs" dxfId="72" priority="165" operator="greaterThan">
      <formula>0</formula>
    </cfRule>
  </conditionalFormatting>
  <conditionalFormatting sqref="AB61:AC61">
    <cfRule type="cellIs" dxfId="71" priority="161" operator="greaterThan">
      <formula>0</formula>
    </cfRule>
    <cfRule type="cellIs" dxfId="70" priority="164" stopIfTrue="1" operator="greaterThan">
      <formula>0</formula>
    </cfRule>
    <cfRule type="cellIs" dxfId="69" priority="163" stopIfTrue="1" operator="greaterThan">
      <formula>0</formula>
    </cfRule>
    <cfRule type="cellIs" dxfId="68" priority="162" stopIfTrue="1" operator="greaterThan">
      <formula>0</formula>
    </cfRule>
  </conditionalFormatting>
  <conditionalFormatting sqref="AB4:AG21 AB22:AC24">
    <cfRule type="cellIs" dxfId="67" priority="177" operator="greaterThan">
      <formula>0</formula>
    </cfRule>
    <cfRule type="cellIs" dxfId="66" priority="180" stopIfTrue="1" operator="greaterThan">
      <formula>0</formula>
    </cfRule>
    <cfRule type="cellIs" dxfId="65" priority="179" stopIfTrue="1" operator="greaterThan">
      <formula>0</formula>
    </cfRule>
    <cfRule type="cellIs" dxfId="64" priority="178" stopIfTrue="1" operator="greaterThan">
      <formula>0</formula>
    </cfRule>
  </conditionalFormatting>
  <conditionalFormatting sqref="AD22:AG61">
    <cfRule type="cellIs" dxfId="63" priority="160" stopIfTrue="1" operator="greaterThan">
      <formula>0</formula>
    </cfRule>
    <cfRule type="cellIs" dxfId="62" priority="159" stopIfTrue="1" operator="greaterThan">
      <formula>0</formula>
    </cfRule>
    <cfRule type="cellIs" dxfId="61" priority="158" stopIfTrue="1" operator="greaterThan">
      <formula>0</formula>
    </cfRule>
    <cfRule type="cellIs" dxfId="60" priority="157" operator="greaterThan">
      <formula>0</formula>
    </cfRule>
  </conditionalFormatting>
  <conditionalFormatting sqref="AF4:BD21">
    <cfRule type="cellIs" dxfId="59" priority="17" operator="greaterThan">
      <formula>0</formula>
    </cfRule>
    <cfRule type="cellIs" dxfId="58" priority="18" stopIfTrue="1" operator="greaterThan">
      <formula>0</formula>
    </cfRule>
    <cfRule type="cellIs" dxfId="57" priority="19" stopIfTrue="1" operator="greaterThan">
      <formula>0</formula>
    </cfRule>
    <cfRule type="cellIs" dxfId="56" priority="20" stopIfTrue="1" operator="greaterThan">
      <formula>0</formula>
    </cfRule>
  </conditionalFormatting>
  <conditionalFormatting sqref="AH4:BD61">
    <cfRule type="cellIs" dxfId="55" priority="6" stopIfTrue="1" operator="greaterThan">
      <formula>0</formula>
    </cfRule>
    <cfRule type="cellIs" dxfId="54" priority="7" stopIfTrue="1" operator="greaterThan">
      <formula>0</formula>
    </cfRule>
    <cfRule type="cellIs" dxfId="53" priority="8" stopIfTrue="1" operator="greaterThan">
      <formula>0</formula>
    </cfRule>
    <cfRule type="cellIs" dxfId="52" priority="5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48177-EC60-44BF-98D2-C579A0B52A64}">
  <sheetPr>
    <tabColor rgb="FFFF0000"/>
  </sheetPr>
  <dimension ref="A1:BE66"/>
  <sheetViews>
    <sheetView showGridLines="0" zoomScale="80" zoomScaleNormal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B1"/>
    </sheetView>
  </sheetViews>
  <sheetFormatPr defaultColWidth="9.7109375" defaultRowHeight="15" x14ac:dyDescent="0.25"/>
  <cols>
    <col min="1" max="1" width="40.42578125" style="3" customWidth="1"/>
    <col min="2" max="2" width="9.5703125" style="4" customWidth="1"/>
    <col min="3" max="3" width="8.85546875" style="5" customWidth="1"/>
    <col min="4" max="4" width="86.5703125" style="10" customWidth="1"/>
    <col min="5" max="5" width="16" style="6" customWidth="1"/>
    <col min="6" max="6" width="21.28515625" style="6" hidden="1" customWidth="1"/>
    <col min="7" max="7" width="21.140625" style="4" hidden="1" customWidth="1"/>
    <col min="8" max="8" width="14.5703125" style="5" customWidth="1"/>
    <col min="9" max="9" width="10.85546875" style="9" hidden="1" customWidth="1"/>
    <col min="10" max="10" width="16.85546875" style="9" hidden="1" customWidth="1"/>
    <col min="11" max="11" width="14.85546875" style="21" customWidth="1"/>
    <col min="12" max="12" width="13.7109375" style="135" customWidth="1"/>
    <col min="13" max="13" width="13.28515625" style="136" customWidth="1"/>
    <col min="14" max="14" width="10.5703125" style="8" customWidth="1"/>
    <col min="15" max="56" width="16.7109375" style="1" customWidth="1"/>
    <col min="57" max="57" width="13.7109375" style="1" customWidth="1"/>
    <col min="58" max="16384" width="9.7109375" style="1"/>
  </cols>
  <sheetData>
    <row r="1" spans="1:56" ht="108" customHeight="1" x14ac:dyDescent="0.25">
      <c r="A1" s="142" t="s">
        <v>36</v>
      </c>
      <c r="B1" s="143"/>
      <c r="C1" s="142" t="s">
        <v>21</v>
      </c>
      <c r="D1" s="144"/>
      <c r="E1" s="144"/>
      <c r="F1" s="144"/>
      <c r="G1" s="144"/>
      <c r="H1" s="144"/>
      <c r="I1" s="144"/>
      <c r="J1" s="144"/>
      <c r="K1" s="143"/>
      <c r="L1" s="177" t="s">
        <v>122</v>
      </c>
      <c r="M1" s="177"/>
      <c r="N1" s="177"/>
      <c r="O1" s="48" t="s">
        <v>123</v>
      </c>
      <c r="P1" s="48" t="s">
        <v>123</v>
      </c>
      <c r="Q1" s="48" t="s">
        <v>123</v>
      </c>
      <c r="R1" s="48" t="s">
        <v>123</v>
      </c>
      <c r="S1" s="48" t="s">
        <v>123</v>
      </c>
      <c r="T1" s="48" t="s">
        <v>123</v>
      </c>
      <c r="U1" s="48" t="s">
        <v>123</v>
      </c>
      <c r="V1" s="48" t="s">
        <v>123</v>
      </c>
      <c r="W1" s="48" t="s">
        <v>123</v>
      </c>
      <c r="X1" s="48" t="s">
        <v>123</v>
      </c>
      <c r="Y1" s="48" t="s">
        <v>123</v>
      </c>
      <c r="Z1" s="48" t="s">
        <v>123</v>
      </c>
      <c r="AA1" s="48" t="s">
        <v>123</v>
      </c>
      <c r="AB1" s="48" t="s">
        <v>123</v>
      </c>
      <c r="AC1" s="48" t="s">
        <v>123</v>
      </c>
      <c r="AD1" s="48" t="s">
        <v>123</v>
      </c>
      <c r="AE1" s="48" t="s">
        <v>123</v>
      </c>
      <c r="AF1" s="48" t="s">
        <v>123</v>
      </c>
      <c r="AG1" s="48" t="s">
        <v>123</v>
      </c>
      <c r="AH1" s="48" t="s">
        <v>123</v>
      </c>
      <c r="AI1" s="48" t="s">
        <v>123</v>
      </c>
      <c r="AJ1" s="48" t="s">
        <v>123</v>
      </c>
      <c r="AK1" s="48" t="s">
        <v>123</v>
      </c>
      <c r="AL1" s="48" t="s">
        <v>123</v>
      </c>
      <c r="AM1" s="48" t="s">
        <v>123</v>
      </c>
      <c r="AN1" s="48" t="s">
        <v>123</v>
      </c>
      <c r="AO1" s="48" t="s">
        <v>123</v>
      </c>
      <c r="AP1" s="48" t="s">
        <v>123</v>
      </c>
      <c r="AQ1" s="48" t="s">
        <v>123</v>
      </c>
      <c r="AR1" s="48" t="s">
        <v>123</v>
      </c>
      <c r="AS1" s="48" t="s">
        <v>123</v>
      </c>
      <c r="AT1" s="48" t="s">
        <v>123</v>
      </c>
      <c r="AU1" s="48" t="s">
        <v>123</v>
      </c>
      <c r="AV1" s="48" t="s">
        <v>123</v>
      </c>
      <c r="AW1" s="48" t="s">
        <v>123</v>
      </c>
      <c r="AX1" s="48" t="s">
        <v>123</v>
      </c>
      <c r="AY1" s="48" t="s">
        <v>123</v>
      </c>
      <c r="AZ1" s="48" t="s">
        <v>123</v>
      </c>
      <c r="BA1" s="48" t="s">
        <v>123</v>
      </c>
      <c r="BB1" s="48" t="s">
        <v>123</v>
      </c>
      <c r="BC1" s="48" t="s">
        <v>123</v>
      </c>
      <c r="BD1" s="48" t="s">
        <v>123</v>
      </c>
    </row>
    <row r="2" spans="1:56" ht="30.75" customHeight="1" x14ac:dyDescent="0.25">
      <c r="A2" s="141" t="s">
        <v>15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</row>
    <row r="3" spans="1:56" s="2" customFormat="1" ht="30" x14ac:dyDescent="0.2">
      <c r="A3" s="13" t="s">
        <v>2</v>
      </c>
      <c r="B3" s="11" t="s">
        <v>1</v>
      </c>
      <c r="C3" s="12" t="s">
        <v>4</v>
      </c>
      <c r="D3" s="12" t="s">
        <v>6</v>
      </c>
      <c r="E3" s="12" t="s">
        <v>11</v>
      </c>
      <c r="F3" s="12" t="s">
        <v>13</v>
      </c>
      <c r="G3" s="12" t="s">
        <v>14</v>
      </c>
      <c r="H3" s="12" t="s">
        <v>7</v>
      </c>
      <c r="I3" s="13" t="s">
        <v>3</v>
      </c>
      <c r="J3" s="14" t="s">
        <v>9</v>
      </c>
      <c r="K3" s="20" t="s">
        <v>5</v>
      </c>
      <c r="L3" s="14" t="s">
        <v>10</v>
      </c>
      <c r="M3" s="14" t="s">
        <v>0</v>
      </c>
      <c r="N3" s="13" t="s">
        <v>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</row>
    <row r="4" spans="1:56" ht="30" x14ac:dyDescent="0.25">
      <c r="A4" s="122" t="s">
        <v>114</v>
      </c>
      <c r="B4" s="59">
        <v>1</v>
      </c>
      <c r="C4" s="103">
        <v>1</v>
      </c>
      <c r="D4" s="55" t="s">
        <v>37</v>
      </c>
      <c r="E4" s="23" t="s">
        <v>19</v>
      </c>
      <c r="F4" s="49"/>
      <c r="G4" s="49"/>
      <c r="H4" s="25" t="s">
        <v>81</v>
      </c>
      <c r="I4" s="50"/>
      <c r="J4" s="50"/>
      <c r="K4" s="130">
        <v>320</v>
      </c>
      <c r="L4" s="131">
        <v>25</v>
      </c>
      <c r="M4" s="134">
        <f>L4-(SUM(O4:BD4))</f>
        <v>25</v>
      </c>
      <c r="N4" s="16" t="str">
        <f>IF(M4&lt;0,"ATENÇÃO","OK")</f>
        <v>OK</v>
      </c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45"/>
      <c r="AF4" s="125"/>
      <c r="AG4" s="125"/>
      <c r="AH4" s="125"/>
      <c r="AI4" s="125"/>
      <c r="AJ4" s="125"/>
      <c r="AK4" s="45"/>
      <c r="AL4" s="45"/>
      <c r="AM4" s="45"/>
      <c r="AN4" s="125"/>
      <c r="AO4" s="125"/>
      <c r="AP4" s="125"/>
      <c r="AQ4" s="12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</row>
    <row r="5" spans="1:56" x14ac:dyDescent="0.25">
      <c r="A5" s="150" t="s">
        <v>115</v>
      </c>
      <c r="B5" s="147">
        <v>2</v>
      </c>
      <c r="C5" s="104">
        <v>2</v>
      </c>
      <c r="D5" s="70" t="s">
        <v>38</v>
      </c>
      <c r="E5" s="60" t="s">
        <v>19</v>
      </c>
      <c r="F5" s="49"/>
      <c r="G5" s="49"/>
      <c r="H5" s="25" t="s">
        <v>81</v>
      </c>
      <c r="I5" s="50"/>
      <c r="J5" s="50"/>
      <c r="K5" s="130">
        <v>104</v>
      </c>
      <c r="L5" s="132">
        <v>300</v>
      </c>
      <c r="M5" s="134">
        <f>L5-(SUM(O5:BD5))</f>
        <v>300</v>
      </c>
      <c r="N5" s="16" t="str">
        <f t="shared" ref="N5:N61" si="0">IF(M5&lt;0,"ATENÇÃO","OK")</f>
        <v>OK</v>
      </c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45"/>
      <c r="AF5" s="125"/>
      <c r="AG5" s="125"/>
      <c r="AH5" s="125"/>
      <c r="AI5" s="125"/>
      <c r="AJ5" s="125"/>
      <c r="AK5" s="45"/>
      <c r="AL5" s="45"/>
      <c r="AM5" s="45"/>
      <c r="AN5" s="125"/>
      <c r="AO5" s="125"/>
      <c r="AP5" s="125"/>
      <c r="AQ5" s="12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</row>
    <row r="6" spans="1:56" ht="30" x14ac:dyDescent="0.25">
      <c r="A6" s="151"/>
      <c r="B6" s="148"/>
      <c r="C6" s="104">
        <v>3</v>
      </c>
      <c r="D6" s="70" t="s">
        <v>39</v>
      </c>
      <c r="E6" s="60" t="s">
        <v>19</v>
      </c>
      <c r="F6" s="49"/>
      <c r="G6" s="49"/>
      <c r="H6" s="25" t="s">
        <v>81</v>
      </c>
      <c r="I6" s="50"/>
      <c r="J6" s="50"/>
      <c r="K6" s="130">
        <v>134</v>
      </c>
      <c r="L6" s="132">
        <v>150</v>
      </c>
      <c r="M6" s="134">
        <f t="shared" ref="M6:M61" si="1">L6-(SUM(O6:BD6))</f>
        <v>150</v>
      </c>
      <c r="N6" s="16" t="str">
        <f t="shared" si="0"/>
        <v>OK</v>
      </c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45"/>
      <c r="AF6" s="125"/>
      <c r="AG6" s="125"/>
      <c r="AH6" s="125"/>
      <c r="AI6" s="125"/>
      <c r="AJ6" s="125"/>
      <c r="AK6" s="45"/>
      <c r="AL6" s="45"/>
      <c r="AM6" s="45"/>
      <c r="AN6" s="125"/>
      <c r="AO6" s="125"/>
      <c r="AP6" s="125"/>
      <c r="AQ6" s="12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</row>
    <row r="7" spans="1:56" ht="15" customHeight="1" x14ac:dyDescent="0.25">
      <c r="A7" s="151"/>
      <c r="B7" s="148"/>
      <c r="C7" s="104">
        <v>4</v>
      </c>
      <c r="D7" s="70" t="s">
        <v>40</v>
      </c>
      <c r="E7" s="60" t="s">
        <v>19</v>
      </c>
      <c r="F7" s="49"/>
      <c r="G7" s="49"/>
      <c r="H7" s="25" t="s">
        <v>82</v>
      </c>
      <c r="I7" s="50"/>
      <c r="J7" s="50"/>
      <c r="K7" s="130">
        <v>294</v>
      </c>
      <c r="L7" s="132">
        <v>20</v>
      </c>
      <c r="M7" s="134">
        <f t="shared" si="1"/>
        <v>20</v>
      </c>
      <c r="N7" s="16" t="str">
        <f t="shared" si="0"/>
        <v>OK</v>
      </c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45"/>
      <c r="AF7" s="125"/>
      <c r="AG7" s="125"/>
      <c r="AH7" s="125"/>
      <c r="AI7" s="125"/>
      <c r="AJ7" s="125"/>
      <c r="AK7" s="45"/>
      <c r="AL7" s="45"/>
      <c r="AM7" s="45"/>
      <c r="AN7" s="125"/>
      <c r="AO7" s="125"/>
      <c r="AP7" s="125"/>
      <c r="AQ7" s="12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</row>
    <row r="8" spans="1:56" ht="15" customHeight="1" x14ac:dyDescent="0.25">
      <c r="A8" s="151"/>
      <c r="B8" s="148"/>
      <c r="C8" s="104">
        <v>5</v>
      </c>
      <c r="D8" s="70" t="s">
        <v>16</v>
      </c>
      <c r="E8" s="60" t="s">
        <v>20</v>
      </c>
      <c r="F8" s="49"/>
      <c r="G8" s="49"/>
      <c r="H8" s="25" t="s">
        <v>81</v>
      </c>
      <c r="I8" s="50"/>
      <c r="J8" s="50"/>
      <c r="K8" s="130">
        <v>94</v>
      </c>
      <c r="L8" s="132">
        <v>450</v>
      </c>
      <c r="M8" s="134">
        <f t="shared" si="1"/>
        <v>450</v>
      </c>
      <c r="N8" s="16" t="str">
        <f t="shared" si="0"/>
        <v>OK</v>
      </c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45"/>
      <c r="AF8" s="125"/>
      <c r="AG8" s="125"/>
      <c r="AH8" s="125"/>
      <c r="AI8" s="125"/>
      <c r="AJ8" s="125"/>
      <c r="AK8" s="45"/>
      <c r="AL8" s="45"/>
      <c r="AM8" s="45"/>
      <c r="AN8" s="125"/>
      <c r="AO8" s="125"/>
      <c r="AP8" s="125"/>
      <c r="AQ8" s="12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</row>
    <row r="9" spans="1:56" ht="28.5" customHeight="1" x14ac:dyDescent="0.25">
      <c r="A9" s="151"/>
      <c r="B9" s="148"/>
      <c r="C9" s="104">
        <v>6</v>
      </c>
      <c r="D9" s="70" t="s">
        <v>17</v>
      </c>
      <c r="E9" s="60" t="s">
        <v>20</v>
      </c>
      <c r="F9" s="49"/>
      <c r="G9" s="49"/>
      <c r="H9" s="25" t="s">
        <v>81</v>
      </c>
      <c r="I9" s="50"/>
      <c r="J9" s="50"/>
      <c r="K9" s="130">
        <v>23</v>
      </c>
      <c r="L9" s="132">
        <v>150</v>
      </c>
      <c r="M9" s="134">
        <f t="shared" si="1"/>
        <v>150</v>
      </c>
      <c r="N9" s="16" t="str">
        <f t="shared" si="0"/>
        <v>OK</v>
      </c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45"/>
      <c r="AF9" s="125"/>
      <c r="AG9" s="125"/>
      <c r="AH9" s="125"/>
      <c r="AI9" s="125"/>
      <c r="AJ9" s="125"/>
      <c r="AK9" s="45"/>
      <c r="AL9" s="45"/>
      <c r="AM9" s="45"/>
      <c r="AN9" s="125"/>
      <c r="AO9" s="125"/>
      <c r="AP9" s="125"/>
      <c r="AQ9" s="12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</row>
    <row r="10" spans="1:56" ht="15" customHeight="1" x14ac:dyDescent="0.25">
      <c r="A10" s="151"/>
      <c r="B10" s="148"/>
      <c r="C10" s="104">
        <v>7</v>
      </c>
      <c r="D10" s="70" t="s">
        <v>41</v>
      </c>
      <c r="E10" s="60" t="s">
        <v>20</v>
      </c>
      <c r="F10" s="49"/>
      <c r="G10" s="49"/>
      <c r="H10" s="25" t="s">
        <v>82</v>
      </c>
      <c r="I10" s="50"/>
      <c r="J10" s="50"/>
      <c r="K10" s="130">
        <v>17</v>
      </c>
      <c r="L10" s="132">
        <v>20</v>
      </c>
      <c r="M10" s="134">
        <f t="shared" si="1"/>
        <v>20</v>
      </c>
      <c r="N10" s="16" t="str">
        <f t="shared" si="0"/>
        <v>OK</v>
      </c>
      <c r="O10" s="125"/>
      <c r="P10" s="125"/>
      <c r="Q10" s="125"/>
      <c r="R10" s="125"/>
      <c r="S10" s="125"/>
      <c r="T10" s="125"/>
      <c r="U10" s="125"/>
      <c r="V10" s="125"/>
      <c r="W10" s="125"/>
      <c r="X10" s="45"/>
      <c r="Y10" s="125"/>
      <c r="Z10" s="125"/>
      <c r="AA10" s="125"/>
      <c r="AB10" s="125"/>
      <c r="AC10" s="125"/>
      <c r="AD10" s="125"/>
      <c r="AE10" s="45"/>
      <c r="AF10" s="125"/>
      <c r="AG10" s="125"/>
      <c r="AH10" s="125"/>
      <c r="AI10" s="125"/>
      <c r="AJ10" s="125"/>
      <c r="AK10" s="45"/>
      <c r="AL10" s="45"/>
      <c r="AM10" s="45"/>
      <c r="AN10" s="125"/>
      <c r="AO10" s="125"/>
      <c r="AP10" s="125"/>
      <c r="AQ10" s="12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</row>
    <row r="11" spans="1:56" ht="15" customHeight="1" x14ac:dyDescent="0.25">
      <c r="A11" s="151"/>
      <c r="B11" s="148"/>
      <c r="C11" s="104">
        <v>8</v>
      </c>
      <c r="D11" s="70" t="s">
        <v>42</v>
      </c>
      <c r="E11" s="60" t="s">
        <v>19</v>
      </c>
      <c r="F11" s="49"/>
      <c r="G11" s="49"/>
      <c r="H11" s="25" t="s">
        <v>81</v>
      </c>
      <c r="I11" s="50"/>
      <c r="J11" s="50"/>
      <c r="K11" s="130">
        <v>500</v>
      </c>
      <c r="L11" s="132">
        <v>200</v>
      </c>
      <c r="M11" s="134">
        <f t="shared" si="1"/>
        <v>200</v>
      </c>
      <c r="N11" s="16" t="str">
        <f t="shared" si="0"/>
        <v>OK</v>
      </c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45"/>
      <c r="AF11" s="125"/>
      <c r="AG11" s="125"/>
      <c r="AH11" s="125"/>
      <c r="AI11" s="125"/>
      <c r="AJ11" s="125"/>
      <c r="AK11" s="45"/>
      <c r="AL11" s="45"/>
      <c r="AM11" s="45"/>
      <c r="AN11" s="125"/>
      <c r="AO11" s="125"/>
      <c r="AP11" s="125"/>
      <c r="AQ11" s="12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</row>
    <row r="12" spans="1:56" ht="15" customHeight="1" x14ac:dyDescent="0.25">
      <c r="A12" s="151"/>
      <c r="B12" s="148"/>
      <c r="C12" s="104">
        <v>9</v>
      </c>
      <c r="D12" s="70" t="s">
        <v>43</v>
      </c>
      <c r="E12" s="60" t="s">
        <v>19</v>
      </c>
      <c r="F12" s="49"/>
      <c r="G12" s="49"/>
      <c r="H12" s="25" t="s">
        <v>82</v>
      </c>
      <c r="I12" s="50"/>
      <c r="J12" s="50"/>
      <c r="K12" s="130">
        <v>1364.25</v>
      </c>
      <c r="L12" s="132">
        <v>5</v>
      </c>
      <c r="M12" s="134">
        <f t="shared" si="1"/>
        <v>5</v>
      </c>
      <c r="N12" s="16" t="str">
        <f t="shared" si="0"/>
        <v>OK</v>
      </c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45"/>
      <c r="AF12" s="125"/>
      <c r="AG12" s="125"/>
      <c r="AH12" s="125"/>
      <c r="AI12" s="125"/>
      <c r="AJ12" s="125"/>
      <c r="AK12" s="45"/>
      <c r="AL12" s="45"/>
      <c r="AM12" s="45"/>
      <c r="AN12" s="125"/>
      <c r="AO12" s="125"/>
      <c r="AP12" s="125"/>
      <c r="AQ12" s="12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</row>
    <row r="13" spans="1:56" ht="15" customHeight="1" x14ac:dyDescent="0.25">
      <c r="A13" s="151"/>
      <c r="B13" s="148"/>
      <c r="C13" s="104">
        <v>10</v>
      </c>
      <c r="D13" s="70" t="s">
        <v>44</v>
      </c>
      <c r="E13" s="60" t="s">
        <v>19</v>
      </c>
      <c r="F13" s="50"/>
      <c r="G13" s="50"/>
      <c r="H13" s="25" t="s">
        <v>81</v>
      </c>
      <c r="I13" s="50"/>
      <c r="J13" s="50"/>
      <c r="K13" s="130">
        <v>72.3</v>
      </c>
      <c r="L13" s="132">
        <v>950</v>
      </c>
      <c r="M13" s="134">
        <f t="shared" si="1"/>
        <v>950</v>
      </c>
      <c r="N13" s="16" t="str">
        <f t="shared" si="0"/>
        <v>OK</v>
      </c>
      <c r="O13" s="125"/>
      <c r="P13" s="125"/>
      <c r="Q13" s="4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</row>
    <row r="14" spans="1:56" ht="15" customHeight="1" x14ac:dyDescent="0.25">
      <c r="A14" s="151"/>
      <c r="B14" s="148"/>
      <c r="C14" s="104">
        <v>11</v>
      </c>
      <c r="D14" s="70" t="s">
        <v>45</v>
      </c>
      <c r="E14" s="60" t="s">
        <v>19</v>
      </c>
      <c r="F14" s="50"/>
      <c r="G14" s="50"/>
      <c r="H14" s="25" t="s">
        <v>81</v>
      </c>
      <c r="I14" s="50"/>
      <c r="J14" s="50"/>
      <c r="K14" s="130">
        <v>61.45</v>
      </c>
      <c r="L14" s="132">
        <v>950</v>
      </c>
      <c r="M14" s="134">
        <f t="shared" si="1"/>
        <v>950</v>
      </c>
      <c r="N14" s="16" t="str">
        <f t="shared" si="0"/>
        <v>OK</v>
      </c>
      <c r="O14" s="125"/>
      <c r="P14" s="125"/>
      <c r="Q14" s="4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45"/>
      <c r="AN14" s="125"/>
      <c r="AO14" s="125"/>
      <c r="AP14" s="125"/>
      <c r="AQ14" s="12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</row>
    <row r="15" spans="1:56" ht="15" customHeight="1" x14ac:dyDescent="0.25">
      <c r="A15" s="152"/>
      <c r="B15" s="149"/>
      <c r="C15" s="104">
        <v>12</v>
      </c>
      <c r="D15" s="70" t="s">
        <v>18</v>
      </c>
      <c r="E15" s="60" t="s">
        <v>20</v>
      </c>
      <c r="F15" s="50"/>
      <c r="G15" s="50"/>
      <c r="H15" s="25" t="s">
        <v>81</v>
      </c>
      <c r="I15" s="50"/>
      <c r="J15" s="50"/>
      <c r="K15" s="130">
        <v>6.91</v>
      </c>
      <c r="L15" s="132">
        <v>922</v>
      </c>
      <c r="M15" s="134">
        <f t="shared" si="1"/>
        <v>922</v>
      </c>
      <c r="N15" s="16" t="str">
        <f t="shared" si="0"/>
        <v>OK</v>
      </c>
      <c r="O15" s="125"/>
      <c r="P15" s="125"/>
      <c r="Q15" s="4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</row>
    <row r="16" spans="1:56" ht="15" customHeight="1" x14ac:dyDescent="0.25">
      <c r="A16" s="156" t="s">
        <v>116</v>
      </c>
      <c r="B16" s="153">
        <v>3</v>
      </c>
      <c r="C16" s="105">
        <v>13</v>
      </c>
      <c r="D16" s="65" t="s">
        <v>30</v>
      </c>
      <c r="E16" s="66" t="s">
        <v>19</v>
      </c>
      <c r="F16" s="50"/>
      <c r="G16" s="50"/>
      <c r="H16" s="25" t="s">
        <v>81</v>
      </c>
      <c r="I16" s="50"/>
      <c r="J16" s="50"/>
      <c r="K16" s="130">
        <v>64.25</v>
      </c>
      <c r="L16" s="132">
        <v>50</v>
      </c>
      <c r="M16" s="134">
        <f t="shared" si="1"/>
        <v>50</v>
      </c>
      <c r="N16" s="16" t="str">
        <f t="shared" si="0"/>
        <v>OK</v>
      </c>
      <c r="O16" s="125"/>
      <c r="P16" s="125"/>
      <c r="Q16" s="4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</row>
    <row r="17" spans="1:56" ht="15" customHeight="1" x14ac:dyDescent="0.25">
      <c r="A17" s="157"/>
      <c r="B17" s="154"/>
      <c r="C17" s="103">
        <v>14</v>
      </c>
      <c r="D17" s="55" t="s">
        <v>31</v>
      </c>
      <c r="E17" s="23" t="s">
        <v>19</v>
      </c>
      <c r="F17" s="50"/>
      <c r="G17" s="50"/>
      <c r="H17" s="25" t="s">
        <v>81</v>
      </c>
      <c r="I17" s="50"/>
      <c r="J17" s="50"/>
      <c r="K17" s="130">
        <v>63.13</v>
      </c>
      <c r="L17" s="132">
        <v>50</v>
      </c>
      <c r="M17" s="134">
        <f t="shared" si="1"/>
        <v>50</v>
      </c>
      <c r="N17" s="16" t="str">
        <f t="shared" si="0"/>
        <v>OK</v>
      </c>
      <c r="O17" s="125"/>
      <c r="P17" s="125"/>
      <c r="Q17" s="45"/>
      <c r="R17" s="125"/>
      <c r="S17" s="125"/>
      <c r="T17" s="125"/>
      <c r="U17" s="4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</row>
    <row r="18" spans="1:56" ht="15" customHeight="1" x14ac:dyDescent="0.25">
      <c r="A18" s="157"/>
      <c r="B18" s="154"/>
      <c r="C18" s="103">
        <v>15</v>
      </c>
      <c r="D18" s="55" t="s">
        <v>32</v>
      </c>
      <c r="E18" s="23" t="s">
        <v>19</v>
      </c>
      <c r="F18" s="50"/>
      <c r="G18" s="50"/>
      <c r="H18" s="25" t="s">
        <v>81</v>
      </c>
      <c r="I18" s="50"/>
      <c r="J18" s="50"/>
      <c r="K18" s="130">
        <v>54.25</v>
      </c>
      <c r="L18" s="132">
        <v>500</v>
      </c>
      <c r="M18" s="134">
        <f t="shared" si="1"/>
        <v>500</v>
      </c>
      <c r="N18" s="16" t="str">
        <f t="shared" si="0"/>
        <v>OK</v>
      </c>
      <c r="O18" s="125"/>
      <c r="P18" s="125"/>
      <c r="Q18" s="45"/>
      <c r="R18" s="125"/>
      <c r="S18" s="125"/>
      <c r="T18" s="45"/>
      <c r="U18" s="4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</row>
    <row r="19" spans="1:56" ht="42.75" customHeight="1" x14ac:dyDescent="0.25">
      <c r="A19" s="157"/>
      <c r="B19" s="154"/>
      <c r="C19" s="103">
        <v>16</v>
      </c>
      <c r="D19" s="55" t="s">
        <v>33</v>
      </c>
      <c r="E19" s="23" t="s">
        <v>19</v>
      </c>
      <c r="F19" s="49"/>
      <c r="G19" s="49"/>
      <c r="H19" s="25" t="s">
        <v>81</v>
      </c>
      <c r="I19" s="50"/>
      <c r="J19" s="50"/>
      <c r="K19" s="130">
        <v>72.95</v>
      </c>
      <c r="L19" s="131">
        <v>50</v>
      </c>
      <c r="M19" s="134">
        <f t="shared" si="1"/>
        <v>50</v>
      </c>
      <c r="N19" s="16" t="str">
        <f t="shared" si="0"/>
        <v>OK</v>
      </c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</row>
    <row r="20" spans="1:56" ht="14.25" customHeight="1" x14ac:dyDescent="0.25">
      <c r="A20" s="158"/>
      <c r="B20" s="155"/>
      <c r="C20" s="103">
        <v>17</v>
      </c>
      <c r="D20" s="55" t="s">
        <v>34</v>
      </c>
      <c r="E20" s="23" t="s">
        <v>124</v>
      </c>
      <c r="F20" s="49"/>
      <c r="G20" s="49"/>
      <c r="H20" s="25" t="s">
        <v>81</v>
      </c>
      <c r="I20" s="50"/>
      <c r="J20" s="50"/>
      <c r="K20" s="130">
        <v>28.3</v>
      </c>
      <c r="L20" s="132">
        <v>100</v>
      </c>
      <c r="M20" s="134">
        <f t="shared" si="1"/>
        <v>100</v>
      </c>
      <c r="N20" s="16" t="str">
        <f t="shared" si="0"/>
        <v>OK</v>
      </c>
      <c r="O20" s="125"/>
      <c r="P20" s="125"/>
      <c r="Q20" s="45"/>
      <c r="R20" s="125"/>
      <c r="S20" s="125"/>
      <c r="T20" s="45"/>
      <c r="U20" s="4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45"/>
      <c r="AN20" s="125"/>
      <c r="AO20" s="125"/>
      <c r="AP20" s="125"/>
      <c r="AQ20" s="12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</row>
    <row r="21" spans="1:56" ht="15" customHeight="1" x14ac:dyDescent="0.25">
      <c r="A21" s="159" t="s">
        <v>117</v>
      </c>
      <c r="B21" s="161">
        <v>4</v>
      </c>
      <c r="C21" s="104">
        <v>18</v>
      </c>
      <c r="D21" s="70" t="s">
        <v>46</v>
      </c>
      <c r="E21" s="60" t="s">
        <v>19</v>
      </c>
      <c r="F21" s="49"/>
      <c r="G21" s="49"/>
      <c r="H21" s="25" t="s">
        <v>81</v>
      </c>
      <c r="I21" s="50"/>
      <c r="J21" s="50"/>
      <c r="K21" s="130">
        <v>92</v>
      </c>
      <c r="L21" s="132">
        <v>1000</v>
      </c>
      <c r="M21" s="134">
        <f t="shared" si="1"/>
        <v>1000</v>
      </c>
      <c r="N21" s="16" t="str">
        <f t="shared" si="0"/>
        <v>OK</v>
      </c>
      <c r="O21" s="125"/>
      <c r="P21" s="125"/>
      <c r="Q21" s="4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</row>
    <row r="22" spans="1:56" ht="15" customHeight="1" x14ac:dyDescent="0.25">
      <c r="A22" s="160"/>
      <c r="B22" s="162"/>
      <c r="C22" s="104">
        <v>19</v>
      </c>
      <c r="D22" s="70" t="s">
        <v>47</v>
      </c>
      <c r="E22" s="60" t="s">
        <v>19</v>
      </c>
      <c r="F22" s="49"/>
      <c r="G22" s="49"/>
      <c r="H22" s="25" t="s">
        <v>81</v>
      </c>
      <c r="I22" s="50"/>
      <c r="J22" s="50"/>
      <c r="K22" s="130">
        <v>108.6</v>
      </c>
      <c r="L22" s="132">
        <v>0</v>
      </c>
      <c r="M22" s="134">
        <f t="shared" si="1"/>
        <v>0</v>
      </c>
      <c r="N22" s="16" t="str">
        <f t="shared" si="0"/>
        <v>OK</v>
      </c>
      <c r="O22" s="125"/>
      <c r="P22" s="125"/>
      <c r="Q22" s="4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</row>
    <row r="23" spans="1:56" ht="45" x14ac:dyDescent="0.25">
      <c r="A23" s="123" t="s">
        <v>118</v>
      </c>
      <c r="B23" s="47">
        <v>5</v>
      </c>
      <c r="C23" s="103">
        <v>20</v>
      </c>
      <c r="D23" s="57" t="s">
        <v>48</v>
      </c>
      <c r="E23" s="23" t="s">
        <v>19</v>
      </c>
      <c r="F23" s="49"/>
      <c r="G23" s="49"/>
      <c r="H23" s="25" t="s">
        <v>83</v>
      </c>
      <c r="I23" s="50"/>
      <c r="J23" s="50"/>
      <c r="K23" s="130">
        <v>155.4</v>
      </c>
      <c r="L23" s="131">
        <v>200</v>
      </c>
      <c r="M23" s="134">
        <f t="shared" si="1"/>
        <v>200</v>
      </c>
      <c r="N23" s="16" t="str">
        <f t="shared" si="0"/>
        <v>OK</v>
      </c>
      <c r="O23" s="125"/>
      <c r="P23" s="125"/>
      <c r="Q23" s="125"/>
      <c r="R23" s="125"/>
      <c r="S23" s="125"/>
      <c r="T23" s="125"/>
      <c r="V23" s="4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</row>
    <row r="24" spans="1:56" ht="45" x14ac:dyDescent="0.25">
      <c r="A24" s="110" t="s">
        <v>119</v>
      </c>
      <c r="B24" s="75">
        <v>6</v>
      </c>
      <c r="C24" s="104">
        <v>21</v>
      </c>
      <c r="D24" s="70" t="s">
        <v>27</v>
      </c>
      <c r="E24" s="60" t="s">
        <v>26</v>
      </c>
      <c r="F24" s="49"/>
      <c r="G24" s="49"/>
      <c r="H24" s="25" t="s">
        <v>82</v>
      </c>
      <c r="I24" s="50"/>
      <c r="J24" s="50"/>
      <c r="K24" s="130">
        <v>241.68</v>
      </c>
      <c r="L24" s="131">
        <v>20</v>
      </c>
      <c r="M24" s="134">
        <f t="shared" si="1"/>
        <v>20</v>
      </c>
      <c r="N24" s="16" t="str">
        <f t="shared" si="0"/>
        <v>OK</v>
      </c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6"/>
      <c r="AK24" s="125"/>
      <c r="AL24" s="125"/>
      <c r="AM24" s="125"/>
      <c r="AN24" s="125"/>
      <c r="AO24" s="125"/>
      <c r="AP24" s="125"/>
      <c r="AQ24" s="12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</row>
    <row r="25" spans="1:56" ht="45" x14ac:dyDescent="0.25">
      <c r="A25" s="67" t="s">
        <v>119</v>
      </c>
      <c r="B25" s="76">
        <v>7</v>
      </c>
      <c r="C25" s="105">
        <v>22</v>
      </c>
      <c r="D25" s="65" t="s">
        <v>49</v>
      </c>
      <c r="E25" s="66" t="s">
        <v>20</v>
      </c>
      <c r="F25" s="49"/>
      <c r="G25" s="49"/>
      <c r="H25" s="25" t="s">
        <v>82</v>
      </c>
      <c r="I25" s="30"/>
      <c r="J25" s="30"/>
      <c r="K25" s="130">
        <v>2259.48</v>
      </c>
      <c r="L25" s="131">
        <v>0</v>
      </c>
      <c r="M25" s="134">
        <f t="shared" si="1"/>
        <v>0</v>
      </c>
      <c r="N25" s="16" t="str">
        <f t="shared" si="0"/>
        <v>OK</v>
      </c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</row>
    <row r="26" spans="1:56" ht="15" customHeight="1" x14ac:dyDescent="0.25">
      <c r="A26" s="166" t="s">
        <v>114</v>
      </c>
      <c r="B26" s="163">
        <v>8</v>
      </c>
      <c r="C26" s="104">
        <v>23</v>
      </c>
      <c r="D26" s="70" t="s">
        <v>50</v>
      </c>
      <c r="E26" s="60" t="s">
        <v>19</v>
      </c>
      <c r="F26" s="30"/>
      <c r="G26" s="30"/>
      <c r="H26" s="25" t="s">
        <v>81</v>
      </c>
      <c r="I26" s="30"/>
      <c r="J26" s="30"/>
      <c r="K26" s="130">
        <v>304.8</v>
      </c>
      <c r="L26" s="132">
        <v>200</v>
      </c>
      <c r="M26" s="134">
        <f t="shared" si="1"/>
        <v>200</v>
      </c>
      <c r="N26" s="16" t="str">
        <f t="shared" si="0"/>
        <v>OK</v>
      </c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</row>
    <row r="27" spans="1:56" ht="30" x14ac:dyDescent="0.25">
      <c r="A27" s="168"/>
      <c r="B27" s="165"/>
      <c r="C27" s="104">
        <v>24</v>
      </c>
      <c r="D27" s="70" t="s">
        <v>51</v>
      </c>
      <c r="E27" s="60" t="s">
        <v>19</v>
      </c>
      <c r="F27" s="30"/>
      <c r="G27" s="30"/>
      <c r="H27" s="25" t="s">
        <v>82</v>
      </c>
      <c r="I27" s="30"/>
      <c r="J27" s="30"/>
      <c r="K27" s="130">
        <v>1700</v>
      </c>
      <c r="L27" s="132">
        <v>10</v>
      </c>
      <c r="M27" s="134">
        <f t="shared" si="1"/>
        <v>10</v>
      </c>
      <c r="N27" s="16" t="str">
        <f t="shared" si="0"/>
        <v>OK</v>
      </c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</row>
    <row r="28" spans="1:56" x14ac:dyDescent="0.25">
      <c r="A28" s="50" t="s">
        <v>79</v>
      </c>
      <c r="B28" s="85">
        <v>9</v>
      </c>
      <c r="C28" s="106">
        <v>25</v>
      </c>
      <c r="D28" s="86" t="s">
        <v>52</v>
      </c>
      <c r="E28" s="87"/>
      <c r="F28" s="30"/>
      <c r="G28" s="30"/>
      <c r="H28" s="25"/>
      <c r="I28" s="30"/>
      <c r="J28" s="30"/>
      <c r="K28" s="130"/>
      <c r="L28" s="132"/>
      <c r="M28" s="134"/>
      <c r="N28" s="16" t="str">
        <f t="shared" si="0"/>
        <v>OK</v>
      </c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</row>
    <row r="29" spans="1:56" ht="45" x14ac:dyDescent="0.25">
      <c r="A29" s="63" t="s">
        <v>119</v>
      </c>
      <c r="B29" s="77">
        <v>10</v>
      </c>
      <c r="C29" s="104">
        <v>26</v>
      </c>
      <c r="D29" s="90" t="s">
        <v>53</v>
      </c>
      <c r="E29" s="91" t="s">
        <v>19</v>
      </c>
      <c r="F29" s="30"/>
      <c r="G29" s="30"/>
      <c r="H29" s="25" t="s">
        <v>82</v>
      </c>
      <c r="I29" s="30"/>
      <c r="J29" s="30"/>
      <c r="K29" s="130">
        <v>1825</v>
      </c>
      <c r="L29" s="132">
        <v>5</v>
      </c>
      <c r="M29" s="134">
        <f t="shared" si="1"/>
        <v>5</v>
      </c>
      <c r="N29" s="16" t="str">
        <f t="shared" si="0"/>
        <v>OK</v>
      </c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</row>
    <row r="30" spans="1:56" ht="30" x14ac:dyDescent="0.25">
      <c r="A30" s="139" t="s">
        <v>114</v>
      </c>
      <c r="B30" s="137">
        <v>11</v>
      </c>
      <c r="C30" s="105">
        <v>27</v>
      </c>
      <c r="D30" s="55" t="s">
        <v>54</v>
      </c>
      <c r="E30" s="37" t="s">
        <v>19</v>
      </c>
      <c r="F30" s="30"/>
      <c r="G30" s="30"/>
      <c r="H30" s="25" t="s">
        <v>81</v>
      </c>
      <c r="I30" s="30"/>
      <c r="J30" s="30"/>
      <c r="K30" s="130">
        <v>960</v>
      </c>
      <c r="L30" s="132">
        <v>30</v>
      </c>
      <c r="M30" s="134">
        <f t="shared" si="1"/>
        <v>30</v>
      </c>
      <c r="N30" s="16" t="str">
        <f t="shared" si="0"/>
        <v>OK</v>
      </c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</row>
    <row r="31" spans="1:56" ht="30" x14ac:dyDescent="0.25">
      <c r="A31" s="140"/>
      <c r="B31" s="138"/>
      <c r="C31" s="103">
        <v>28</v>
      </c>
      <c r="D31" s="55" t="s">
        <v>55</v>
      </c>
      <c r="E31" s="37" t="s">
        <v>19</v>
      </c>
      <c r="F31" s="30"/>
      <c r="G31" s="30"/>
      <c r="H31" s="25" t="s">
        <v>82</v>
      </c>
      <c r="I31" s="30"/>
      <c r="J31" s="30"/>
      <c r="K31" s="130">
        <v>1600</v>
      </c>
      <c r="L31" s="132">
        <v>10</v>
      </c>
      <c r="M31" s="134">
        <f t="shared" si="1"/>
        <v>10</v>
      </c>
      <c r="N31" s="16" t="str">
        <f t="shared" si="0"/>
        <v>OK</v>
      </c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</row>
    <row r="32" spans="1:56" ht="15" customHeight="1" x14ac:dyDescent="0.25">
      <c r="A32" s="166" t="s">
        <v>119</v>
      </c>
      <c r="B32" s="163">
        <v>12</v>
      </c>
      <c r="C32" s="104">
        <v>29</v>
      </c>
      <c r="D32" s="70" t="s">
        <v>56</v>
      </c>
      <c r="E32" s="60" t="s">
        <v>19</v>
      </c>
      <c r="F32" s="30"/>
      <c r="G32" s="30"/>
      <c r="H32" s="25" t="s">
        <v>82</v>
      </c>
      <c r="I32" s="30"/>
      <c r="J32" s="30"/>
      <c r="K32" s="130">
        <v>987.88</v>
      </c>
      <c r="L32" s="132">
        <v>10</v>
      </c>
      <c r="M32" s="134">
        <f t="shared" si="1"/>
        <v>10</v>
      </c>
      <c r="N32" s="16" t="str">
        <f t="shared" si="0"/>
        <v>OK</v>
      </c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</row>
    <row r="33" spans="1:57" x14ac:dyDescent="0.25">
      <c r="A33" s="167"/>
      <c r="B33" s="164"/>
      <c r="C33" s="104">
        <v>30</v>
      </c>
      <c r="D33" s="70" t="s">
        <v>57</v>
      </c>
      <c r="E33" s="60" t="s">
        <v>20</v>
      </c>
      <c r="F33" s="30"/>
      <c r="G33" s="30"/>
      <c r="H33" s="25" t="s">
        <v>81</v>
      </c>
      <c r="I33" s="30"/>
      <c r="J33" s="30"/>
      <c r="K33" s="130">
        <v>14.55</v>
      </c>
      <c r="L33" s="132">
        <v>10</v>
      </c>
      <c r="M33" s="134">
        <f t="shared" si="1"/>
        <v>10</v>
      </c>
      <c r="N33" s="16" t="str">
        <f t="shared" si="0"/>
        <v>OK</v>
      </c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</row>
    <row r="34" spans="1:57" ht="30" x14ac:dyDescent="0.25">
      <c r="A34" s="168"/>
      <c r="B34" s="165"/>
      <c r="C34" s="104">
        <v>31</v>
      </c>
      <c r="D34" s="70" t="s">
        <v>58</v>
      </c>
      <c r="E34" s="60" t="s">
        <v>20</v>
      </c>
      <c r="F34" s="30"/>
      <c r="G34" s="30"/>
      <c r="H34" s="25" t="s">
        <v>81</v>
      </c>
      <c r="I34" s="30"/>
      <c r="J34" s="30"/>
      <c r="K34" s="130">
        <v>23.78</v>
      </c>
      <c r="L34" s="132">
        <v>15</v>
      </c>
      <c r="M34" s="134">
        <f t="shared" si="1"/>
        <v>15</v>
      </c>
      <c r="N34" s="16" t="str">
        <f t="shared" si="0"/>
        <v>OK</v>
      </c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</row>
    <row r="35" spans="1:57" ht="45" x14ac:dyDescent="0.25">
      <c r="A35" s="33" t="s">
        <v>119</v>
      </c>
      <c r="B35" s="47">
        <v>13</v>
      </c>
      <c r="C35" s="103">
        <v>32</v>
      </c>
      <c r="D35" s="55" t="s">
        <v>59</v>
      </c>
      <c r="E35" s="23" t="s">
        <v>19</v>
      </c>
      <c r="F35" s="33"/>
      <c r="G35" s="33"/>
      <c r="H35" s="25" t="s">
        <v>81</v>
      </c>
      <c r="I35" s="30"/>
      <c r="J35" s="30"/>
      <c r="K35" s="130">
        <v>649.37</v>
      </c>
      <c r="L35" s="132">
        <v>25</v>
      </c>
      <c r="M35" s="134">
        <f t="shared" si="1"/>
        <v>25</v>
      </c>
      <c r="N35" s="16" t="str">
        <f t="shared" si="0"/>
        <v>OK</v>
      </c>
      <c r="O35" s="127"/>
      <c r="P35" s="29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</row>
    <row r="36" spans="1:57" ht="45" x14ac:dyDescent="0.25">
      <c r="A36" s="121" t="s">
        <v>119</v>
      </c>
      <c r="B36" s="96">
        <v>14</v>
      </c>
      <c r="C36" s="104">
        <v>33</v>
      </c>
      <c r="D36" s="70" t="s">
        <v>60</v>
      </c>
      <c r="E36" s="60" t="s">
        <v>19</v>
      </c>
      <c r="F36" s="33"/>
      <c r="G36" s="33"/>
      <c r="H36" s="25" t="s">
        <v>81</v>
      </c>
      <c r="I36" s="30"/>
      <c r="J36" s="30"/>
      <c r="K36" s="130">
        <v>466.66</v>
      </c>
      <c r="L36" s="132">
        <v>0</v>
      </c>
      <c r="M36" s="134">
        <f t="shared" si="1"/>
        <v>0</v>
      </c>
      <c r="N36" s="16" t="str">
        <f t="shared" si="0"/>
        <v>OK</v>
      </c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45"/>
      <c r="AP36" s="125"/>
      <c r="AQ36" s="12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6"/>
    </row>
    <row r="37" spans="1:57" ht="15" customHeight="1" x14ac:dyDescent="0.25">
      <c r="A37" s="33" t="s">
        <v>119</v>
      </c>
      <c r="B37" s="47">
        <v>15</v>
      </c>
      <c r="C37" s="103">
        <v>34</v>
      </c>
      <c r="D37" s="55" t="s">
        <v>61</v>
      </c>
      <c r="E37" s="23" t="s">
        <v>19</v>
      </c>
      <c r="F37" s="30"/>
      <c r="G37" s="30"/>
      <c r="H37" s="25" t="s">
        <v>81</v>
      </c>
      <c r="I37" s="30"/>
      <c r="J37" s="30"/>
      <c r="K37" s="130">
        <v>379.33</v>
      </c>
      <c r="L37" s="132">
        <v>50</v>
      </c>
      <c r="M37" s="134">
        <f t="shared" si="1"/>
        <v>50</v>
      </c>
      <c r="N37" s="16" t="str">
        <f t="shared" si="0"/>
        <v>OK</v>
      </c>
      <c r="O37" s="128"/>
      <c r="P37" s="129"/>
      <c r="Q37" s="129"/>
      <c r="R37" s="127"/>
      <c r="S37" s="127"/>
      <c r="T37" s="29"/>
      <c r="U37" s="127"/>
      <c r="V37" s="127"/>
      <c r="W37" s="127"/>
      <c r="X37" s="127"/>
      <c r="Y37" s="29"/>
      <c r="Z37" s="127"/>
      <c r="AA37" s="127"/>
      <c r="AB37" s="127"/>
      <c r="AC37" s="127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</row>
    <row r="38" spans="1:57" ht="30" x14ac:dyDescent="0.25">
      <c r="A38" s="63" t="s">
        <v>120</v>
      </c>
      <c r="B38" s="77">
        <v>16</v>
      </c>
      <c r="C38" s="104">
        <v>35</v>
      </c>
      <c r="D38" s="70" t="s">
        <v>22</v>
      </c>
      <c r="E38" s="60" t="s">
        <v>19</v>
      </c>
      <c r="F38" s="30"/>
      <c r="G38" s="30"/>
      <c r="H38" s="25" t="s">
        <v>81</v>
      </c>
      <c r="I38" s="30"/>
      <c r="J38" s="30"/>
      <c r="K38" s="130">
        <v>98.78</v>
      </c>
      <c r="L38" s="132">
        <v>200</v>
      </c>
      <c r="M38" s="134">
        <f t="shared" si="1"/>
        <v>200</v>
      </c>
      <c r="N38" s="16" t="str">
        <f t="shared" si="0"/>
        <v>OK</v>
      </c>
      <c r="O38" s="128"/>
      <c r="P38" s="129"/>
      <c r="Q38" s="129"/>
      <c r="R38" s="127"/>
      <c r="S38" s="127"/>
      <c r="T38" s="29"/>
      <c r="U38" s="127"/>
      <c r="V38" s="127"/>
      <c r="W38" s="127"/>
      <c r="X38" s="127"/>
      <c r="Y38" s="29"/>
      <c r="Z38" s="127"/>
      <c r="AA38" s="127"/>
      <c r="AB38" s="127"/>
      <c r="AC38" s="127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</row>
    <row r="39" spans="1:57" x14ac:dyDescent="0.25">
      <c r="A39" s="139" t="s">
        <v>119</v>
      </c>
      <c r="B39" s="137">
        <v>17</v>
      </c>
      <c r="C39" s="103">
        <v>36</v>
      </c>
      <c r="D39" s="55" t="s">
        <v>23</v>
      </c>
      <c r="E39" s="23" t="s">
        <v>19</v>
      </c>
      <c r="F39" s="30"/>
      <c r="G39" s="30"/>
      <c r="H39" s="25" t="s">
        <v>83</v>
      </c>
      <c r="I39" s="30"/>
      <c r="J39" s="30"/>
      <c r="K39" s="130">
        <v>110.11</v>
      </c>
      <c r="L39" s="132">
        <v>500</v>
      </c>
      <c r="M39" s="134">
        <f t="shared" si="1"/>
        <v>500</v>
      </c>
      <c r="N39" s="16" t="str">
        <f t="shared" si="0"/>
        <v>OK</v>
      </c>
      <c r="O39" s="127"/>
      <c r="P39" s="127"/>
      <c r="Q39" s="127"/>
      <c r="R39" s="127"/>
      <c r="S39" s="127"/>
      <c r="T39" s="29"/>
      <c r="U39" s="127"/>
      <c r="V39" s="127"/>
      <c r="W39" s="127"/>
      <c r="X39" s="127"/>
      <c r="Y39" s="29"/>
      <c r="Z39" s="127"/>
      <c r="AA39" s="127"/>
      <c r="AB39" s="127"/>
      <c r="AC39" s="127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</row>
    <row r="40" spans="1:57" x14ac:dyDescent="0.25">
      <c r="A40" s="145"/>
      <c r="B40" s="146"/>
      <c r="C40" s="103">
        <v>37</v>
      </c>
      <c r="D40" s="55" t="s">
        <v>24</v>
      </c>
      <c r="E40" s="37" t="s">
        <v>20</v>
      </c>
      <c r="F40" s="30"/>
      <c r="G40" s="33"/>
      <c r="H40" s="25" t="s">
        <v>83</v>
      </c>
      <c r="I40" s="30"/>
      <c r="J40" s="30"/>
      <c r="K40" s="130">
        <v>10.39</v>
      </c>
      <c r="L40" s="132">
        <v>500</v>
      </c>
      <c r="M40" s="134">
        <f t="shared" si="1"/>
        <v>500</v>
      </c>
      <c r="N40" s="16" t="str">
        <f t="shared" si="0"/>
        <v>OK</v>
      </c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29"/>
      <c r="Z40" s="127"/>
      <c r="AA40" s="29"/>
      <c r="AB40" s="127"/>
      <c r="AC40" s="127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  <c r="AO40" s="125"/>
      <c r="AP40" s="125"/>
      <c r="AQ40" s="12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</row>
    <row r="41" spans="1:57" x14ac:dyDescent="0.25">
      <c r="A41" s="140"/>
      <c r="B41" s="138"/>
      <c r="C41" s="103">
        <v>38</v>
      </c>
      <c r="D41" s="55" t="s">
        <v>25</v>
      </c>
      <c r="E41" s="37" t="s">
        <v>20</v>
      </c>
      <c r="F41" s="30"/>
      <c r="G41" s="30"/>
      <c r="H41" s="25" t="s">
        <v>81</v>
      </c>
      <c r="I41" s="30"/>
      <c r="J41" s="30"/>
      <c r="K41" s="130">
        <v>18.739999999999998</v>
      </c>
      <c r="L41" s="132">
        <v>100</v>
      </c>
      <c r="M41" s="134">
        <f t="shared" si="1"/>
        <v>100</v>
      </c>
      <c r="N41" s="16" t="str">
        <f t="shared" si="0"/>
        <v>OK</v>
      </c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</row>
    <row r="42" spans="1:57" ht="30" x14ac:dyDescent="0.25">
      <c r="A42" s="173" t="s">
        <v>119</v>
      </c>
      <c r="B42" s="161">
        <v>18</v>
      </c>
      <c r="C42" s="104">
        <v>39</v>
      </c>
      <c r="D42" s="70" t="s">
        <v>62</v>
      </c>
      <c r="E42" s="60" t="s">
        <v>19</v>
      </c>
      <c r="F42" s="30"/>
      <c r="G42" s="30"/>
      <c r="H42" s="25" t="s">
        <v>81</v>
      </c>
      <c r="I42" s="30"/>
      <c r="J42" s="30"/>
      <c r="K42" s="130">
        <v>774</v>
      </c>
      <c r="L42" s="132">
        <v>50</v>
      </c>
      <c r="M42" s="134">
        <f t="shared" si="1"/>
        <v>50</v>
      </c>
      <c r="N42" s="16" t="str">
        <f t="shared" si="0"/>
        <v>OK</v>
      </c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</row>
    <row r="43" spans="1:57" x14ac:dyDescent="0.25">
      <c r="A43" s="174"/>
      <c r="B43" s="176"/>
      <c r="C43" s="104">
        <v>40</v>
      </c>
      <c r="D43" s="70" t="s">
        <v>63</v>
      </c>
      <c r="E43" s="60" t="s">
        <v>19</v>
      </c>
      <c r="F43" s="30"/>
      <c r="G43" s="30"/>
      <c r="H43" s="25" t="s">
        <v>81</v>
      </c>
      <c r="I43" s="30"/>
      <c r="J43" s="30"/>
      <c r="K43" s="130">
        <v>628</v>
      </c>
      <c r="L43" s="132">
        <v>50</v>
      </c>
      <c r="M43" s="134">
        <f t="shared" si="1"/>
        <v>50</v>
      </c>
      <c r="N43" s="16" t="str">
        <f t="shared" si="0"/>
        <v>OK</v>
      </c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</row>
    <row r="44" spans="1:57" x14ac:dyDescent="0.25">
      <c r="A44" s="174"/>
      <c r="B44" s="176"/>
      <c r="C44" s="104">
        <v>41</v>
      </c>
      <c r="D44" s="70" t="s">
        <v>64</v>
      </c>
      <c r="E44" s="60" t="s">
        <v>19</v>
      </c>
      <c r="F44" s="30"/>
      <c r="G44" s="30"/>
      <c r="H44" s="25" t="s">
        <v>81</v>
      </c>
      <c r="I44" s="30"/>
      <c r="J44" s="30"/>
      <c r="K44" s="130">
        <v>359</v>
      </c>
      <c r="L44" s="132">
        <v>50</v>
      </c>
      <c r="M44" s="134">
        <f t="shared" si="1"/>
        <v>50</v>
      </c>
      <c r="N44" s="16" t="str">
        <f t="shared" si="0"/>
        <v>OK</v>
      </c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6"/>
      <c r="AP44" s="125"/>
      <c r="AQ44" s="12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</row>
    <row r="45" spans="1:57" x14ac:dyDescent="0.25">
      <c r="A45" s="174"/>
      <c r="B45" s="176"/>
      <c r="C45" s="104">
        <v>42</v>
      </c>
      <c r="D45" s="70" t="s">
        <v>65</v>
      </c>
      <c r="E45" s="60" t="s">
        <v>20</v>
      </c>
      <c r="F45" s="30"/>
      <c r="G45" s="33"/>
      <c r="H45" s="25" t="s">
        <v>81</v>
      </c>
      <c r="I45" s="30"/>
      <c r="J45" s="30"/>
      <c r="K45" s="130">
        <v>21.63</v>
      </c>
      <c r="L45" s="132">
        <v>50</v>
      </c>
      <c r="M45" s="134">
        <f t="shared" si="1"/>
        <v>50</v>
      </c>
      <c r="N45" s="16" t="str">
        <f t="shared" si="0"/>
        <v>OK</v>
      </c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6"/>
    </row>
    <row r="46" spans="1:57" ht="30" x14ac:dyDescent="0.25">
      <c r="A46" s="174"/>
      <c r="B46" s="176"/>
      <c r="C46" s="104">
        <v>43</v>
      </c>
      <c r="D46" s="70" t="s">
        <v>66</v>
      </c>
      <c r="E46" s="60" t="s">
        <v>20</v>
      </c>
      <c r="F46" s="30"/>
      <c r="G46" s="33"/>
      <c r="H46" s="25" t="s">
        <v>81</v>
      </c>
      <c r="I46" s="30"/>
      <c r="J46" s="30"/>
      <c r="K46" s="130">
        <v>208</v>
      </c>
      <c r="L46" s="132">
        <v>50</v>
      </c>
      <c r="M46" s="134">
        <f t="shared" si="1"/>
        <v>50</v>
      </c>
      <c r="N46" s="16" t="str">
        <f t="shared" si="0"/>
        <v>OK</v>
      </c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</row>
    <row r="47" spans="1:57" ht="15" customHeight="1" x14ac:dyDescent="0.25">
      <c r="A47" s="174"/>
      <c r="B47" s="176"/>
      <c r="C47" s="104">
        <v>44</v>
      </c>
      <c r="D47" s="70" t="s">
        <v>67</v>
      </c>
      <c r="E47" s="60" t="s">
        <v>20</v>
      </c>
      <c r="F47" s="30"/>
      <c r="G47" s="30"/>
      <c r="H47" s="25" t="s">
        <v>84</v>
      </c>
      <c r="I47" s="30"/>
      <c r="J47" s="30"/>
      <c r="K47" s="130">
        <v>54.5</v>
      </c>
      <c r="L47" s="132">
        <v>20</v>
      </c>
      <c r="M47" s="134">
        <f t="shared" si="1"/>
        <v>20</v>
      </c>
      <c r="N47" s="16" t="str">
        <f t="shared" si="0"/>
        <v>OK</v>
      </c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</row>
    <row r="48" spans="1:57" ht="30" x14ac:dyDescent="0.25">
      <c r="A48" s="175"/>
      <c r="B48" s="162"/>
      <c r="C48" s="104">
        <v>45</v>
      </c>
      <c r="D48" s="70" t="s">
        <v>68</v>
      </c>
      <c r="E48" s="60" t="s">
        <v>20</v>
      </c>
      <c r="F48" s="30"/>
      <c r="G48" s="30"/>
      <c r="H48" s="25" t="s">
        <v>81</v>
      </c>
      <c r="I48" s="30"/>
      <c r="J48" s="30"/>
      <c r="K48" s="130">
        <v>68.22</v>
      </c>
      <c r="L48" s="132">
        <v>20</v>
      </c>
      <c r="M48" s="134">
        <f t="shared" si="1"/>
        <v>20</v>
      </c>
      <c r="N48" s="16" t="str">
        <f t="shared" si="0"/>
        <v>OK</v>
      </c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  <c r="AP48" s="125"/>
      <c r="AQ48" s="12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</row>
    <row r="49" spans="1:56" ht="65.25" customHeight="1" x14ac:dyDescent="0.25">
      <c r="A49" s="171" t="s">
        <v>121</v>
      </c>
      <c r="B49" s="169">
        <v>19</v>
      </c>
      <c r="C49" s="103">
        <v>46</v>
      </c>
      <c r="D49" s="55" t="s">
        <v>69</v>
      </c>
      <c r="E49" s="23" t="s">
        <v>19</v>
      </c>
      <c r="F49" s="33"/>
      <c r="G49" s="33"/>
      <c r="H49" s="25" t="s">
        <v>81</v>
      </c>
      <c r="I49" s="30"/>
      <c r="J49" s="30"/>
      <c r="K49" s="130">
        <v>113.83</v>
      </c>
      <c r="L49" s="132">
        <v>100</v>
      </c>
      <c r="M49" s="134">
        <f t="shared" si="1"/>
        <v>100</v>
      </c>
      <c r="N49" s="16" t="str">
        <f t="shared" si="0"/>
        <v>OK</v>
      </c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</row>
    <row r="50" spans="1:56" ht="30" x14ac:dyDescent="0.25">
      <c r="A50" s="172"/>
      <c r="B50" s="170"/>
      <c r="C50" s="103">
        <v>47</v>
      </c>
      <c r="D50" s="55" t="s">
        <v>70</v>
      </c>
      <c r="E50" s="23" t="s">
        <v>20</v>
      </c>
      <c r="F50" s="30"/>
      <c r="G50" s="30"/>
      <c r="H50" s="25" t="s">
        <v>81</v>
      </c>
      <c r="I50" s="30"/>
      <c r="J50" s="30"/>
      <c r="K50" s="130">
        <v>3.3</v>
      </c>
      <c r="L50" s="132">
        <v>100</v>
      </c>
      <c r="M50" s="134">
        <f t="shared" si="1"/>
        <v>100</v>
      </c>
      <c r="N50" s="16" t="str">
        <f t="shared" si="0"/>
        <v>OK</v>
      </c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</row>
    <row r="51" spans="1:56" ht="45" x14ac:dyDescent="0.25">
      <c r="A51" s="124" t="s">
        <v>119</v>
      </c>
      <c r="B51" s="94">
        <v>20</v>
      </c>
      <c r="C51" s="104">
        <v>48</v>
      </c>
      <c r="D51" s="70" t="s">
        <v>71</v>
      </c>
      <c r="E51" s="60" t="s">
        <v>19</v>
      </c>
      <c r="F51" s="30"/>
      <c r="G51" s="30"/>
      <c r="H51" s="25" t="s">
        <v>83</v>
      </c>
      <c r="I51" s="30"/>
      <c r="J51" s="30"/>
      <c r="K51" s="130">
        <v>365.7</v>
      </c>
      <c r="L51" s="132">
        <v>100</v>
      </c>
      <c r="M51" s="134">
        <f t="shared" si="1"/>
        <v>100</v>
      </c>
      <c r="N51" s="16" t="str">
        <f t="shared" si="0"/>
        <v>OK</v>
      </c>
      <c r="O51" s="127"/>
      <c r="P51" s="127"/>
      <c r="Q51" s="45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</row>
    <row r="52" spans="1:56" ht="45" x14ac:dyDescent="0.25">
      <c r="A52" s="50" t="s">
        <v>120</v>
      </c>
      <c r="B52" s="97">
        <v>21</v>
      </c>
      <c r="C52" s="107">
        <v>49</v>
      </c>
      <c r="D52" s="58" t="s">
        <v>72</v>
      </c>
      <c r="E52" s="23" t="s">
        <v>20</v>
      </c>
      <c r="F52" s="30"/>
      <c r="G52" s="30"/>
      <c r="H52" s="25" t="s">
        <v>81</v>
      </c>
      <c r="I52" s="30"/>
      <c r="J52" s="30"/>
      <c r="K52" s="130">
        <v>45.09</v>
      </c>
      <c r="L52" s="132">
        <v>1000</v>
      </c>
      <c r="M52" s="134">
        <f t="shared" si="1"/>
        <v>1000</v>
      </c>
      <c r="N52" s="16" t="str">
        <f t="shared" si="0"/>
        <v>OK</v>
      </c>
      <c r="O52" s="127"/>
      <c r="P52" s="127"/>
      <c r="Q52" s="45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</row>
    <row r="53" spans="1:56" x14ac:dyDescent="0.25">
      <c r="A53" s="166" t="s">
        <v>119</v>
      </c>
      <c r="B53" s="163">
        <v>22</v>
      </c>
      <c r="C53" s="104">
        <v>50</v>
      </c>
      <c r="D53" s="70" t="s">
        <v>73</v>
      </c>
      <c r="E53" s="60" t="s">
        <v>19</v>
      </c>
      <c r="F53" s="30"/>
      <c r="G53" s="30"/>
      <c r="H53" s="25" t="s">
        <v>81</v>
      </c>
      <c r="I53" s="30"/>
      <c r="J53" s="30"/>
      <c r="K53" s="130">
        <v>425.99</v>
      </c>
      <c r="L53" s="132">
        <v>0</v>
      </c>
      <c r="M53" s="134">
        <f t="shared" si="1"/>
        <v>0</v>
      </c>
      <c r="N53" s="16" t="str">
        <f t="shared" si="0"/>
        <v>OK</v>
      </c>
      <c r="O53" s="127"/>
      <c r="P53" s="127"/>
      <c r="Q53" s="127"/>
      <c r="R53" s="127"/>
      <c r="S53" s="127"/>
      <c r="T53" s="127"/>
      <c r="U53" s="127"/>
      <c r="V53" s="127"/>
      <c r="W53" s="45"/>
      <c r="X53" s="127"/>
      <c r="Y53" s="127"/>
      <c r="Z53" s="127"/>
      <c r="AA53" s="127"/>
      <c r="AB53" s="127"/>
      <c r="AC53" s="127"/>
      <c r="AD53" s="125"/>
      <c r="AE53" s="125"/>
      <c r="AF53" s="125"/>
      <c r="AG53" s="12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</row>
    <row r="54" spans="1:56" x14ac:dyDescent="0.25">
      <c r="A54" s="167"/>
      <c r="B54" s="164"/>
      <c r="C54" s="104">
        <v>51</v>
      </c>
      <c r="D54" s="70" t="s">
        <v>28</v>
      </c>
      <c r="E54" s="60" t="s">
        <v>20</v>
      </c>
      <c r="F54" s="30"/>
      <c r="G54" s="30"/>
      <c r="H54" s="25" t="s">
        <v>81</v>
      </c>
      <c r="I54" s="30"/>
      <c r="J54" s="30"/>
      <c r="K54" s="130">
        <v>14.14</v>
      </c>
      <c r="L54" s="132">
        <v>300</v>
      </c>
      <c r="M54" s="134">
        <f t="shared" si="1"/>
        <v>300</v>
      </c>
      <c r="N54" s="16" t="str">
        <f t="shared" si="0"/>
        <v>OK</v>
      </c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5"/>
      <c r="AE54" s="125"/>
      <c r="AF54" s="125"/>
      <c r="AG54" s="12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</row>
    <row r="55" spans="1:56" x14ac:dyDescent="0.25">
      <c r="A55" s="167"/>
      <c r="B55" s="164"/>
      <c r="C55" s="104">
        <v>52</v>
      </c>
      <c r="D55" s="70" t="s">
        <v>29</v>
      </c>
      <c r="E55" s="60" t="s">
        <v>20</v>
      </c>
      <c r="F55" s="30"/>
      <c r="G55" s="30"/>
      <c r="H55" s="25" t="s">
        <v>81</v>
      </c>
      <c r="I55" s="30"/>
      <c r="J55" s="30"/>
      <c r="K55" s="130">
        <v>20.73</v>
      </c>
      <c r="L55" s="132">
        <v>300</v>
      </c>
      <c r="M55" s="134">
        <f t="shared" si="1"/>
        <v>300</v>
      </c>
      <c r="N55" s="16" t="str">
        <f t="shared" si="0"/>
        <v>OK</v>
      </c>
      <c r="O55" s="127"/>
      <c r="P55" s="127"/>
      <c r="Q55" s="127"/>
      <c r="R55" s="127"/>
      <c r="S55" s="127"/>
      <c r="T55" s="127"/>
      <c r="V55" s="127"/>
      <c r="W55" s="45"/>
      <c r="X55" s="127"/>
      <c r="Y55" s="127"/>
      <c r="Z55" s="127"/>
      <c r="AA55" s="127"/>
      <c r="AB55" s="127"/>
      <c r="AC55" s="127"/>
      <c r="AD55" s="125"/>
      <c r="AE55" s="125"/>
      <c r="AF55" s="125"/>
      <c r="AG55" s="12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</row>
    <row r="56" spans="1:56" ht="30" x14ac:dyDescent="0.25">
      <c r="A56" s="167"/>
      <c r="B56" s="164"/>
      <c r="C56" s="104">
        <v>53</v>
      </c>
      <c r="D56" s="70" t="s">
        <v>74</v>
      </c>
      <c r="E56" s="60" t="s">
        <v>19</v>
      </c>
      <c r="F56" s="30"/>
      <c r="G56" s="30"/>
      <c r="H56" s="25" t="s">
        <v>81</v>
      </c>
      <c r="I56" s="30"/>
      <c r="J56" s="30"/>
      <c r="K56" s="130">
        <v>123.09</v>
      </c>
      <c r="L56" s="132">
        <v>300</v>
      </c>
      <c r="M56" s="134">
        <f t="shared" si="1"/>
        <v>300</v>
      </c>
      <c r="N56" s="16" t="str">
        <f t="shared" si="0"/>
        <v>OK</v>
      </c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</row>
    <row r="57" spans="1:56" ht="62.25" customHeight="1" x14ac:dyDescent="0.25">
      <c r="A57" s="167"/>
      <c r="B57" s="164"/>
      <c r="C57" s="104">
        <v>54</v>
      </c>
      <c r="D57" s="70" t="s">
        <v>75</v>
      </c>
      <c r="E57" s="60" t="s">
        <v>19</v>
      </c>
      <c r="F57" s="33"/>
      <c r="G57" s="33"/>
      <c r="H57" s="25" t="s">
        <v>81</v>
      </c>
      <c r="I57" s="30"/>
      <c r="J57" s="30"/>
      <c r="K57" s="130">
        <v>55.43</v>
      </c>
      <c r="L57" s="133">
        <v>300</v>
      </c>
      <c r="M57" s="134">
        <f t="shared" si="1"/>
        <v>300</v>
      </c>
      <c r="N57" s="16" t="str">
        <f t="shared" si="0"/>
        <v>OK</v>
      </c>
      <c r="O57" s="127"/>
      <c r="P57" s="127"/>
      <c r="Q57" s="127"/>
      <c r="R57" s="127"/>
      <c r="S57" s="45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</row>
    <row r="58" spans="1:56" ht="54.75" customHeight="1" x14ac:dyDescent="0.25">
      <c r="A58" s="168"/>
      <c r="B58" s="165"/>
      <c r="C58" s="104">
        <v>55</v>
      </c>
      <c r="D58" s="70" t="s">
        <v>76</v>
      </c>
      <c r="E58" s="60" t="s">
        <v>19</v>
      </c>
      <c r="F58" s="30"/>
      <c r="G58" s="30"/>
      <c r="H58" s="25" t="s">
        <v>81</v>
      </c>
      <c r="I58" s="30"/>
      <c r="J58" s="30"/>
      <c r="K58" s="130">
        <v>62.05</v>
      </c>
      <c r="L58" s="132">
        <v>300</v>
      </c>
      <c r="M58" s="134">
        <f t="shared" si="1"/>
        <v>300</v>
      </c>
      <c r="N58" s="16" t="str">
        <f t="shared" si="0"/>
        <v>OK</v>
      </c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</row>
    <row r="59" spans="1:56" ht="45" x14ac:dyDescent="0.25">
      <c r="A59" s="171" t="s">
        <v>115</v>
      </c>
      <c r="B59" s="169">
        <v>23</v>
      </c>
      <c r="C59" s="103">
        <v>56</v>
      </c>
      <c r="D59" s="57" t="s">
        <v>77</v>
      </c>
      <c r="E59" s="23" t="s">
        <v>19</v>
      </c>
      <c r="F59" s="30"/>
      <c r="G59" s="30"/>
      <c r="H59" s="25" t="s">
        <v>81</v>
      </c>
      <c r="I59" s="30"/>
      <c r="J59" s="30"/>
      <c r="K59" s="130">
        <v>214.48</v>
      </c>
      <c r="L59" s="132">
        <v>40</v>
      </c>
      <c r="M59" s="134">
        <f t="shared" si="1"/>
        <v>40</v>
      </c>
      <c r="N59" s="16" t="str">
        <f t="shared" si="0"/>
        <v>OK</v>
      </c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N59" s="125"/>
      <c r="AO59" s="125"/>
      <c r="AP59" s="125"/>
      <c r="AQ59" s="12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</row>
    <row r="60" spans="1:56" ht="30" x14ac:dyDescent="0.25">
      <c r="A60" s="172"/>
      <c r="B60" s="170"/>
      <c r="C60" s="103">
        <v>57</v>
      </c>
      <c r="D60" s="57" t="s">
        <v>78</v>
      </c>
      <c r="E60" s="23" t="s">
        <v>19</v>
      </c>
      <c r="F60" s="30"/>
      <c r="G60" s="33"/>
      <c r="H60" s="24" t="s">
        <v>82</v>
      </c>
      <c r="I60" s="30"/>
      <c r="J60" s="30"/>
      <c r="K60" s="130">
        <v>8599.23</v>
      </c>
      <c r="L60" s="133">
        <v>2</v>
      </c>
      <c r="M60" s="134">
        <f t="shared" si="1"/>
        <v>2</v>
      </c>
      <c r="N60" s="16" t="str">
        <f t="shared" si="0"/>
        <v>OK</v>
      </c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</row>
    <row r="61" spans="1:56" ht="30" x14ac:dyDescent="0.25">
      <c r="A61" s="110" t="s">
        <v>79</v>
      </c>
      <c r="B61" s="115">
        <v>24</v>
      </c>
      <c r="C61" s="111">
        <v>58</v>
      </c>
      <c r="D61" s="112" t="s">
        <v>80</v>
      </c>
      <c r="E61" s="113"/>
      <c r="F61" s="33"/>
      <c r="G61" s="33"/>
      <c r="H61" s="25"/>
      <c r="I61" s="30"/>
      <c r="J61" s="30"/>
      <c r="K61" s="130"/>
      <c r="L61" s="132">
        <v>0</v>
      </c>
      <c r="M61" s="134">
        <f t="shared" si="1"/>
        <v>0</v>
      </c>
      <c r="N61" s="16" t="str">
        <f t="shared" si="0"/>
        <v>OK</v>
      </c>
      <c r="O61" s="127"/>
      <c r="P61" s="127"/>
      <c r="Q61" s="127"/>
      <c r="R61" s="45"/>
      <c r="S61" s="127"/>
      <c r="T61" s="127"/>
      <c r="U61" s="127"/>
      <c r="V61" s="127"/>
      <c r="W61" s="127"/>
      <c r="X61" s="127"/>
      <c r="Y61" s="127"/>
      <c r="Z61" s="45"/>
      <c r="AA61" s="127"/>
      <c r="AB61" s="45"/>
      <c r="AC61" s="45"/>
      <c r="AD61" s="125"/>
      <c r="AE61" s="125"/>
      <c r="AF61" s="45"/>
      <c r="AG61" s="45"/>
      <c r="AH61" s="125"/>
      <c r="AI61" s="125"/>
      <c r="AJ61" s="125"/>
      <c r="AK61" s="125"/>
      <c r="AL61" s="125"/>
      <c r="AM61" s="12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</row>
    <row r="62" spans="1:56" x14ac:dyDescent="0.25">
      <c r="F62" s="9"/>
      <c r="G62" s="3"/>
      <c r="T62" s="1">
        <f>SUMPRODUCT($K$4:$K$61,T4:T61)</f>
        <v>0</v>
      </c>
      <c r="X62" s="1">
        <f t="shared" ref="X62:AP62" si="2">SUMPRODUCT($K$4:$K$61,X4:X61)</f>
        <v>0</v>
      </c>
      <c r="Y62" s="41">
        <f t="shared" si="2"/>
        <v>0</v>
      </c>
      <c r="Z62" s="41">
        <f t="shared" si="2"/>
        <v>0</v>
      </c>
      <c r="AA62" s="41">
        <f t="shared" si="2"/>
        <v>0</v>
      </c>
      <c r="AB62" s="41">
        <f t="shared" si="2"/>
        <v>0</v>
      </c>
      <c r="AC62" s="42">
        <f t="shared" si="2"/>
        <v>0</v>
      </c>
      <c r="AD62" s="42">
        <f t="shared" si="2"/>
        <v>0</v>
      </c>
      <c r="AE62" s="42">
        <f t="shared" si="2"/>
        <v>0</v>
      </c>
      <c r="AF62" s="42">
        <f t="shared" si="2"/>
        <v>0</v>
      </c>
      <c r="AG62" s="42">
        <f t="shared" si="2"/>
        <v>0</v>
      </c>
      <c r="AH62" s="42">
        <f t="shared" si="2"/>
        <v>0</v>
      </c>
      <c r="AI62" s="42">
        <f t="shared" si="2"/>
        <v>0</v>
      </c>
      <c r="AJ62" s="42">
        <f t="shared" si="2"/>
        <v>0</v>
      </c>
      <c r="AK62" s="42">
        <f t="shared" si="2"/>
        <v>0</v>
      </c>
      <c r="AL62" s="42">
        <f t="shared" si="2"/>
        <v>0</v>
      </c>
      <c r="AM62" s="42">
        <f t="shared" si="2"/>
        <v>0</v>
      </c>
      <c r="AN62" s="42">
        <f t="shared" si="2"/>
        <v>0</v>
      </c>
      <c r="AO62" s="42">
        <f t="shared" si="2"/>
        <v>0</v>
      </c>
      <c r="AP62" s="42">
        <f t="shared" si="2"/>
        <v>0</v>
      </c>
      <c r="AQ62" s="42"/>
      <c r="AR62" s="42">
        <f>SUMPRODUCT($K$4:$K$61,AR4:AR61)</f>
        <v>0</v>
      </c>
      <c r="AS62" s="42">
        <f>SUMPRODUCT($K$4:$K$61,AS4:AS61)</f>
        <v>0</v>
      </c>
      <c r="AT62" s="42">
        <f>SUMPRODUCT($K$4:$K$61,AT4:AT61)</f>
        <v>0</v>
      </c>
      <c r="AU62" s="42">
        <f>SUMPRODUCT($K$4:$K$61,AU4:AU61)</f>
        <v>0</v>
      </c>
      <c r="AV62" s="42">
        <f>SUMPRODUCT($K$4:$K$61,AV4:AV61)</f>
        <v>0</v>
      </c>
      <c r="AW62" s="42"/>
      <c r="AX62" s="42"/>
      <c r="AY62" s="42">
        <f t="shared" ref="AY62:BD62" si="3">SUMPRODUCT($K$4:$K$61,AY4:AY61)</f>
        <v>0</v>
      </c>
      <c r="AZ62" s="42">
        <f t="shared" si="3"/>
        <v>0</v>
      </c>
      <c r="BA62" s="42">
        <f t="shared" si="3"/>
        <v>0</v>
      </c>
      <c r="BB62" s="42">
        <f t="shared" si="3"/>
        <v>0</v>
      </c>
      <c r="BC62" s="42">
        <f t="shared" si="3"/>
        <v>0</v>
      </c>
      <c r="BD62" s="42">
        <f t="shared" si="3"/>
        <v>0</v>
      </c>
    </row>
    <row r="63" spans="1:56" x14ac:dyDescent="0.25">
      <c r="AD63" s="43">
        <f>AD62-1884.6</f>
        <v>-1884.6</v>
      </c>
    </row>
    <row r="66" spans="46:46" x14ac:dyDescent="0.25">
      <c r="AT66" s="44"/>
    </row>
  </sheetData>
  <mergeCells count="26">
    <mergeCell ref="A59:A60"/>
    <mergeCell ref="B59:B60"/>
    <mergeCell ref="A42:A48"/>
    <mergeCell ref="B42:B48"/>
    <mergeCell ref="A49:A50"/>
    <mergeCell ref="B49:B50"/>
    <mergeCell ref="A53:A58"/>
    <mergeCell ref="B53:B58"/>
    <mergeCell ref="A30:A31"/>
    <mergeCell ref="B30:B31"/>
    <mergeCell ref="A32:A34"/>
    <mergeCell ref="B32:B34"/>
    <mergeCell ref="A39:A41"/>
    <mergeCell ref="B39:B41"/>
    <mergeCell ref="A16:A20"/>
    <mergeCell ref="B16:B20"/>
    <mergeCell ref="A21:A22"/>
    <mergeCell ref="B21:B22"/>
    <mergeCell ref="A26:A27"/>
    <mergeCell ref="B26:B27"/>
    <mergeCell ref="A1:B1"/>
    <mergeCell ref="C1:K1"/>
    <mergeCell ref="L1:N1"/>
    <mergeCell ref="A2:N2"/>
    <mergeCell ref="A5:A15"/>
    <mergeCell ref="B5:B15"/>
  </mergeCells>
  <conditionalFormatting sqref="O4:U22 O23:T23 V23 O24:U24">
    <cfRule type="cellIs" dxfId="51" priority="215" stopIfTrue="1" operator="greaterThan">
      <formula>0</formula>
    </cfRule>
    <cfRule type="cellIs" dxfId="50" priority="214" stopIfTrue="1" operator="greaterThan">
      <formula>0</formula>
    </cfRule>
    <cfRule type="cellIs" dxfId="49" priority="216" stopIfTrue="1" operator="greaterThan">
      <formula>0</formula>
    </cfRule>
  </conditionalFormatting>
  <conditionalFormatting sqref="Q51:Q52">
    <cfRule type="cellIs" dxfId="48" priority="210" stopIfTrue="1" operator="greaterThan">
      <formula>0</formula>
    </cfRule>
    <cfRule type="cellIs" dxfId="47" priority="212" stopIfTrue="1" operator="greaterThan">
      <formula>0</formula>
    </cfRule>
    <cfRule type="cellIs" dxfId="46" priority="211" stopIfTrue="1" operator="greaterThan">
      <formula>0</formula>
    </cfRule>
    <cfRule type="cellIs" dxfId="45" priority="209" operator="greaterThan">
      <formula>0</formula>
    </cfRule>
  </conditionalFormatting>
  <conditionalFormatting sqref="R61">
    <cfRule type="cellIs" dxfId="44" priority="208" stopIfTrue="1" operator="greaterThan">
      <formula>0</formula>
    </cfRule>
    <cfRule type="cellIs" dxfId="43" priority="207" stopIfTrue="1" operator="greaterThan">
      <formula>0</formula>
    </cfRule>
    <cfRule type="cellIs" dxfId="42" priority="206" stopIfTrue="1" operator="greaterThan">
      <formula>0</formula>
    </cfRule>
    <cfRule type="cellIs" dxfId="41" priority="205" operator="greaterThan">
      <formula>0</formula>
    </cfRule>
  </conditionalFormatting>
  <conditionalFormatting sqref="S57">
    <cfRule type="cellIs" dxfId="40" priority="202" stopIfTrue="1" operator="greaterThan">
      <formula>0</formula>
    </cfRule>
    <cfRule type="cellIs" dxfId="39" priority="201" operator="greaterThan">
      <formula>0</formula>
    </cfRule>
    <cfRule type="cellIs" dxfId="38" priority="204" stopIfTrue="1" operator="greaterThan">
      <formula>0</formula>
    </cfRule>
    <cfRule type="cellIs" dxfId="37" priority="203" stopIfTrue="1" operator="greaterThan">
      <formula>0</formula>
    </cfRule>
  </conditionalFormatting>
  <conditionalFormatting sqref="V23 O4:U22 O23:T23 O24:U24">
    <cfRule type="cellIs" dxfId="36" priority="213" operator="greaterThan">
      <formula>0</formula>
    </cfRule>
  </conditionalFormatting>
  <conditionalFormatting sqref="V4:AA24">
    <cfRule type="cellIs" dxfId="35" priority="171" stopIfTrue="1" operator="greaterThan">
      <formula>0</formula>
    </cfRule>
    <cfRule type="cellIs" dxfId="34" priority="172" stopIfTrue="1" operator="greaterThan">
      <formula>0</formula>
    </cfRule>
    <cfRule type="cellIs" dxfId="33" priority="169" operator="greaterThan">
      <formula>0</formula>
    </cfRule>
    <cfRule type="cellIs" dxfId="32" priority="170" stopIfTrue="1" operator="greaterThan">
      <formula>0</formula>
    </cfRule>
  </conditionalFormatting>
  <conditionalFormatting sqref="W53">
    <cfRule type="cellIs" dxfId="31" priority="191" stopIfTrue="1" operator="greaterThan">
      <formula>0</formula>
    </cfRule>
    <cfRule type="cellIs" dxfId="30" priority="192" stopIfTrue="1" operator="greaterThan">
      <formula>0</formula>
    </cfRule>
    <cfRule type="cellIs" dxfId="29" priority="189" operator="greaterThan">
      <formula>0</formula>
    </cfRule>
    <cfRule type="cellIs" dxfId="28" priority="190" stopIfTrue="1" operator="greaterThan">
      <formula>0</formula>
    </cfRule>
  </conditionalFormatting>
  <conditionalFormatting sqref="W55">
    <cfRule type="cellIs" dxfId="27" priority="187" stopIfTrue="1" operator="greaterThan">
      <formula>0</formula>
    </cfRule>
    <cfRule type="cellIs" dxfId="26" priority="188" stopIfTrue="1" operator="greaterThan">
      <formula>0</formula>
    </cfRule>
    <cfRule type="cellIs" dxfId="25" priority="185" operator="greaterThan">
      <formula>0</formula>
    </cfRule>
    <cfRule type="cellIs" dxfId="24" priority="186" stopIfTrue="1" operator="greaterThan">
      <formula>0</formula>
    </cfRule>
  </conditionalFormatting>
  <conditionalFormatting sqref="Z61">
    <cfRule type="cellIs" dxfId="23" priority="156" stopIfTrue="1" operator="greaterThan">
      <formula>0</formula>
    </cfRule>
    <cfRule type="cellIs" dxfId="22" priority="155" stopIfTrue="1" operator="greaterThan">
      <formula>0</formula>
    </cfRule>
    <cfRule type="cellIs" dxfId="21" priority="154" stopIfTrue="1" operator="greaterThan">
      <formula>0</formula>
    </cfRule>
    <cfRule type="cellIs" dxfId="20" priority="153" operator="greaterThan">
      <formula>0</formula>
    </cfRule>
  </conditionalFormatting>
  <conditionalFormatting sqref="AB61:AC61">
    <cfRule type="cellIs" dxfId="19" priority="149" operator="greaterThan">
      <formula>0</formula>
    </cfRule>
    <cfRule type="cellIs" dxfId="18" priority="152" stopIfTrue="1" operator="greaterThan">
      <formula>0</formula>
    </cfRule>
    <cfRule type="cellIs" dxfId="17" priority="151" stopIfTrue="1" operator="greaterThan">
      <formula>0</formula>
    </cfRule>
    <cfRule type="cellIs" dxfId="16" priority="150" stopIfTrue="1" operator="greaterThan">
      <formula>0</formula>
    </cfRule>
  </conditionalFormatting>
  <conditionalFormatting sqref="AB4:AG21 AB22:AC24">
    <cfRule type="cellIs" dxfId="15" priority="165" operator="greaterThan">
      <formula>0</formula>
    </cfRule>
    <cfRule type="cellIs" dxfId="14" priority="168" stopIfTrue="1" operator="greaterThan">
      <formula>0</formula>
    </cfRule>
    <cfRule type="cellIs" dxfId="13" priority="167" stopIfTrue="1" operator="greaterThan">
      <formula>0</formula>
    </cfRule>
    <cfRule type="cellIs" dxfId="12" priority="166" stopIfTrue="1" operator="greaterThan">
      <formula>0</formula>
    </cfRule>
  </conditionalFormatting>
  <conditionalFormatting sqref="AD22:AG61">
    <cfRule type="cellIs" dxfId="11" priority="148" stopIfTrue="1" operator="greaterThan">
      <formula>0</formula>
    </cfRule>
    <cfRule type="cellIs" dxfId="10" priority="147" stopIfTrue="1" operator="greaterThan">
      <formula>0</formula>
    </cfRule>
    <cfRule type="cellIs" dxfId="9" priority="146" stopIfTrue="1" operator="greaterThan">
      <formula>0</formula>
    </cfRule>
    <cfRule type="cellIs" dxfId="8" priority="145" operator="greaterThan">
      <formula>0</formula>
    </cfRule>
  </conditionalFormatting>
  <conditionalFormatting sqref="AF4:BD21">
    <cfRule type="cellIs" dxfId="7" priority="13" operator="greaterThan">
      <formula>0</formula>
    </cfRule>
    <cfRule type="cellIs" dxfId="6" priority="14" stopIfTrue="1" operator="greaterThan">
      <formula>0</formula>
    </cfRule>
    <cfRule type="cellIs" dxfId="5" priority="15" stopIfTrue="1" operator="greaterThan">
      <formula>0</formula>
    </cfRule>
    <cfRule type="cellIs" dxfId="4" priority="16" stopIfTrue="1" operator="greaterThan">
      <formula>0</formula>
    </cfRule>
  </conditionalFormatting>
  <conditionalFormatting sqref="AH4:BD61">
    <cfRule type="cellIs" dxfId="3" priority="2" stopIfTrue="1" operator="greaterThan">
      <formula>0</formula>
    </cfRule>
    <cfRule type="cellIs" dxfId="2" priority="3" stopIfTrue="1" operator="greaterThan">
      <formula>0</formula>
    </cfRule>
    <cfRule type="cellIs" dxfId="1" priority="4" stopIfTrue="1" operator="greaterThan">
      <formula>0</formula>
    </cfRule>
    <cfRule type="cellIs" dxfId="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GESTOR</vt:lpstr>
      <vt:lpstr>CCT</vt:lpstr>
      <vt:lpstr>CEPLAN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Gabriela Krause</cp:lastModifiedBy>
  <cp:lastPrinted>2014-06-04T18:55:53Z</cp:lastPrinted>
  <dcterms:created xsi:type="dcterms:W3CDTF">2010-06-19T20:43:11Z</dcterms:created>
  <dcterms:modified xsi:type="dcterms:W3CDTF">2024-11-01T19:11:48Z</dcterms:modified>
</cp:coreProperties>
</file>